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1" activeTab="1"/>
  </bookViews>
  <sheets>
    <sheet name="7-21(廃止)" sheetId="22" state="hidden" r:id="rId1"/>
    <sheet name="7-22(1)" sheetId="18" r:id="rId2"/>
    <sheet name="7-22(2)" sheetId="9" r:id="rId3"/>
    <sheet name="7-27(廃止)" sheetId="21" state="hidden" r:id="rId4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E5" i="22" s="1"/>
  <c r="C32" i="21"/>
  <c r="D32" i="21"/>
  <c r="E18" i="22"/>
  <c r="H18" i="22"/>
  <c r="F6" i="21"/>
  <c r="M20" i="22"/>
  <c r="C6" i="21"/>
  <c r="C4" i="21"/>
  <c r="F4" i="21" s="1"/>
  <c r="F30" i="21" s="1"/>
  <c r="D6" i="21"/>
  <c r="M7" i="22"/>
  <c r="N8" i="22"/>
  <c r="N7" i="22"/>
  <c r="I5" i="22" l="1"/>
  <c r="M5" i="22" s="1"/>
  <c r="H5" i="22"/>
  <c r="C30" i="21"/>
</calcChain>
</file>

<file path=xl/sharedStrings.xml><?xml version="1.0" encoding="utf-8"?>
<sst xmlns="http://schemas.openxmlformats.org/spreadsheetml/2006/main" count="161" uniqueCount="81">
  <si>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</si>
  <si>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</si>
  <si>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</si>
  <si>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</si>
  <si>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</si>
  <si>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公債費</t>
    <rPh sb="0" eb="2">
      <t>コウサイ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</si>
  <si>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</si>
  <si>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</si>
  <si>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</si>
  <si>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</si>
  <si>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</si>
  <si>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</si>
  <si>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</si>
  <si>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都支出金</t>
    <rPh sb="0" eb="1">
      <t>ト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</si>
  <si>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</si>
  <si>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</si>
  <si>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</si>
  <si>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</si>
  <si>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</si>
  <si>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予備費</t>
    <rPh sb="0" eb="3">
      <t>ヨビヒ</t>
    </rPh>
    <phoneticPr fontId="1"/>
  </si>
  <si>
    <t>総額</t>
  </si>
  <si>
    <t>一部負担金</t>
  </si>
  <si>
    <t>総務費</t>
  </si>
  <si>
    <t>共同事業拠出金</t>
  </si>
  <si>
    <t>保健事業費</t>
  </si>
  <si>
    <t>予備費</t>
  </si>
  <si>
    <t>保険給付費</t>
    <rPh sb="0" eb="2">
      <t>ホケン</t>
    </rPh>
    <rPh sb="2" eb="4">
      <t>キュウフ</t>
    </rPh>
    <rPh sb="4" eb="5">
      <t>ヒ</t>
    </rPh>
    <phoneticPr fontId="1"/>
  </si>
  <si>
    <t>共同事業拠出金</t>
    <rPh sb="0" eb="2">
      <t>キョウドウ</t>
    </rPh>
    <rPh sb="2" eb="4">
      <t>ジギョウ</t>
    </rPh>
    <rPh sb="4" eb="7">
      <t>キョシュツキン</t>
    </rPh>
    <phoneticPr fontId="1"/>
  </si>
  <si>
    <t>保健事業費</t>
    <rPh sb="0" eb="2">
      <t>ホケン</t>
    </rPh>
    <rPh sb="2" eb="5">
      <t>ジギョウヒ</t>
    </rPh>
    <phoneticPr fontId="1"/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</si>
  <si>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</si>
  <si>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</si>
  <si>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</si>
  <si>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</si>
  <si>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</si>
  <si>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</si>
  <si>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予算現額</t>
    <rPh sb="0" eb="2">
      <t>ヨサン</t>
    </rPh>
    <rPh sb="2" eb="3">
      <t>ゲン</t>
    </rPh>
    <rPh sb="3" eb="4">
      <t>ガク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</si>
  <si>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</si>
  <si>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</si>
  <si>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</si>
  <si>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</si>
  <si>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手数料</t>
    <rPh sb="0" eb="3">
      <t>テスウリョウ</t>
    </rPh>
    <phoneticPr fontId="1"/>
  </si>
  <si>
    <t>国庫補助金</t>
    <rPh sb="0" eb="2">
      <t>コッコ</t>
    </rPh>
    <rPh sb="2" eb="5">
      <t>ホジョキン</t>
    </rPh>
    <phoneticPr fontId="1"/>
  </si>
  <si>
    <t>都補助金</t>
    <rPh sb="0" eb="1">
      <t>ト</t>
    </rPh>
    <rPh sb="1" eb="4">
      <t>ホジョキン</t>
    </rPh>
    <phoneticPr fontId="1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</si>
  <si>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1"/>
  </si>
  <si>
    <t>雑入</t>
    <rPh sb="0" eb="1">
      <t>ザツ</t>
    </rPh>
    <rPh sb="1" eb="2">
      <t>ニュウ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</si>
  <si>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</si>
  <si>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</si>
  <si>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国民健康保険料</t>
    <rPh sb="0" eb="2">
      <t>コクミン</t>
    </rPh>
    <rPh sb="2" eb="4">
      <t>ケンコウ</t>
    </rPh>
    <rPh sb="4" eb="7">
      <t>ホケンリョウ</t>
    </rPh>
    <phoneticPr fontId="1"/>
  </si>
  <si>
    <t>一部負担金</t>
    <rPh sb="0" eb="2">
      <t>イチブ</t>
    </rPh>
    <rPh sb="2" eb="5">
      <t>フタンキン</t>
    </rPh>
    <phoneticPr fontId="1"/>
  </si>
  <si>
    <t>預金利子</t>
    <rPh sb="0" eb="2">
      <t>ヨキン</t>
    </rPh>
    <rPh sb="2" eb="4">
      <t>リシ</t>
    </rPh>
    <phoneticPr fontId="1"/>
  </si>
  <si>
    <t>(2)　歳出</t>
    <rPh sb="4" eb="5">
      <t>トシ</t>
    </rPh>
    <rPh sb="5" eb="6">
      <t>デ</t>
    </rPh>
    <phoneticPr fontId="1"/>
  </si>
  <si>
    <t>総務管理費</t>
    <rPh sb="0" eb="2">
      <t>ソウム</t>
    </rPh>
    <rPh sb="2" eb="5">
      <t>カンリヒ</t>
    </rPh>
    <phoneticPr fontId="1"/>
  </si>
  <si>
    <t>療養諸費</t>
    <rPh sb="0" eb="2">
      <t>リョウヨウ</t>
    </rPh>
    <rPh sb="2" eb="4">
      <t>ショヒ</t>
    </rPh>
    <phoneticPr fontId="1"/>
  </si>
  <si>
    <t>高額療養費</t>
    <rPh sb="0" eb="2">
      <t>コウガク</t>
    </rPh>
    <rPh sb="2" eb="5">
      <t>リョウヨウヒ</t>
    </rPh>
    <phoneticPr fontId="1"/>
  </si>
  <si>
    <t>移送費</t>
    <rPh sb="0" eb="2">
      <t>イソウ</t>
    </rPh>
    <rPh sb="2" eb="3">
      <t>ヒ</t>
    </rPh>
    <phoneticPr fontId="1"/>
  </si>
  <si>
    <t>出産育児諸費</t>
    <rPh sb="0" eb="2">
      <t>シュッサン</t>
    </rPh>
    <rPh sb="2" eb="4">
      <t>イクジ</t>
    </rPh>
    <rPh sb="4" eb="6">
      <t>ショヒ</t>
    </rPh>
    <phoneticPr fontId="1"/>
  </si>
  <si>
    <t>葬祭費</t>
    <rPh sb="0" eb="2">
      <t>ソウサイ</t>
    </rPh>
    <rPh sb="2" eb="3">
      <t>ヒ</t>
    </rPh>
    <phoneticPr fontId="1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</si>
  <si>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1"/>
  </si>
  <si>
    <t>特定健康診査等事業費</t>
    <rPh sb="0" eb="2">
      <t>トクテイ</t>
    </rPh>
    <rPh sb="2" eb="4">
      <t>ケンコウ</t>
    </rPh>
    <rPh sb="4" eb="6">
      <t>シンサ</t>
    </rPh>
    <rPh sb="6" eb="7">
      <t>ナド</t>
    </rPh>
    <rPh sb="7" eb="10">
      <t>ジギョウヒ</t>
    </rPh>
    <phoneticPr fontId="1"/>
  </si>
  <si>
    <t>償還金及び還付金</t>
    <rPh sb="0" eb="3">
      <t>ショウカンキン</t>
    </rPh>
    <rPh sb="3" eb="4">
      <t>オヨ</t>
    </rPh>
    <rPh sb="5" eb="8">
      <t>カンプキン</t>
    </rPh>
    <phoneticPr fontId="1"/>
  </si>
  <si>
    <t>延滞金</t>
    <rPh sb="0" eb="2">
      <t>エンタイ</t>
    </rPh>
    <rPh sb="2" eb="3">
      <t>キン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</si>
  <si>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</si>
  <si>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</si>
  <si>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</si>
  <si>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</si>
  <si>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</si>
  <si>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</si>
  <si>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1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</si>
  <si>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</si>
  <si>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</si>
  <si>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</si>
  <si>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</si>
  <si>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</si>
  <si>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</si>
  <si>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傷病手当金</t>
    <rPh sb="0" eb="1">
      <t>キズ</t>
    </rPh>
    <rPh sb="1" eb="2">
      <t>ヤマイ</t>
    </rPh>
    <rPh sb="2" eb="4">
      <t>テアテ</t>
    </rPh>
    <rPh sb="4" eb="5">
      <t>キン</t>
    </rPh>
    <phoneticPr fontId="1"/>
  </si>
  <si>
    <t>後期高齢者支援金等分</t>
    <rPh sb="0" eb="2">
      <t>コウキ</t>
    </rPh>
    <rPh sb="2" eb="5">
      <t>コウレイシャ</t>
    </rPh>
    <rPh sb="5" eb="8">
      <t>シエンキン</t>
    </rPh>
    <rPh sb="8" eb="10">
      <t>トウブン</t>
    </rPh>
    <phoneticPr fontId="1"/>
  </si>
  <si>
    <t>介護納付金分</t>
    <rPh sb="5" eb="6">
      <t>ブン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</si>
  <si>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</si>
  <si>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</si>
  <si>
    <t>7-22　国民健康保険事業会計令和４年度決算額及び令和５年度当初予算額　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カイケイ</t>
    </rPh>
    <rPh sb="15" eb="17">
      <t>レイワ</t>
    </rPh>
    <rPh sb="18" eb="20">
      <t>ネンド</t>
    </rPh>
    <rPh sb="19" eb="20">
      <t>ド</t>
    </rPh>
    <rPh sb="20" eb="22">
      <t>ケッサン</t>
    </rPh>
    <rPh sb="22" eb="23">
      <t>ガク</t>
    </rPh>
    <rPh sb="23" eb="24">
      <t>オヨ</t>
    </rPh>
    <rPh sb="25" eb="27">
      <t>レイワ</t>
    </rPh>
    <rPh sb="28" eb="30">
      <t>ネンド</t>
    </rPh>
    <rPh sb="30" eb="32">
      <t>トウショ</t>
    </rPh>
    <rPh sb="32" eb="34">
      <t>ヨサン</t>
    </rPh>
    <rPh sb="34" eb="35">
      <t>ガク</t>
    </rPh>
    <phoneticPr fontId="1"/>
  </si>
  <si>
    <t>7-22　国民健康保険事業会計令和４年度決算額及び令和５年度当初予算額（つづき）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カイケイ</t>
    </rPh>
    <rPh sb="15" eb="17">
      <t>レイワ</t>
    </rPh>
    <rPh sb="18" eb="20">
      <t>ネンド</t>
    </rPh>
    <rPh sb="19" eb="20">
      <t>ド</t>
    </rPh>
    <rPh sb="20" eb="22">
      <t>ケッサン</t>
    </rPh>
    <rPh sb="22" eb="23">
      <t>ガク</t>
    </rPh>
    <rPh sb="23" eb="24">
      <t>オヨ</t>
    </rPh>
    <rPh sb="25" eb="27">
      <t>レイワ</t>
    </rPh>
    <rPh sb="28" eb="30">
      <t>ネンド</t>
    </rPh>
    <rPh sb="30" eb="32">
      <t>トウショ</t>
    </rPh>
    <rPh sb="32" eb="34">
      <t>ヨサン</t>
    </rPh>
    <rPh sb="34" eb="3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</si>
</sst>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7" formatCode="###\ ###\ ###\ ##0"/>
    <numFmt numFmtId="178" formatCode="###\ ###\ ###\ ##0;&quot;△&quot;###\ ###\ ###\ ##0"/>
    <numFmt numFmtId="179" formatCode="###\ ###\ ###\ ##0;&quot;△&quot;\ \ \ ###\ ###\ ###\ ##0"/>
    <numFmt numFmtId="180" formatCode="###\ ###\ ###\ ##0;&quot;△&quot;\ ###\ ###\ ###\ ##0"/>
    <numFmt numFmtId="181" formatCode="###\ ###\ ###\ ##0;&quot;△&quot;\ \ ###\ ###\ ###\ ##0"/>
    <numFmt numFmtId="182" formatCode="###\ ###\ ###\ ##0;&quot;△&quot;\ \ \ \ \ 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7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9" xfId="0" applyFont="1" applyBorder="1" applyAlignment="1">
      <alignment horizontal="distributed" vertical="center" justifyLastLine="1"/>
    </xf>
    <xf numFmtId="0" fontId="19" fillId="0" borderId="0" xfId="0" applyFont="1" applyAlignment="1">
      <alignment vertical="center"/>
    </xf>
    <xf numFmtId="186" fontId="16" fillId="0" borderId="11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distributed"/>
    </xf>
    <xf numFmtId="0" fontId="16" fillId="0" borderId="4" xfId="0" applyFont="1" applyBorder="1" applyAlignment="1">
      <alignment horizontal="distributed" vertical="top"/>
    </xf>
    <xf numFmtId="0" fontId="21" fillId="0" borderId="0" xfId="0" quotePrefix="1" applyFont="1" applyAlignment="1">
      <alignment vertical="center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22" fillId="3" borderId="7" xfId="0" applyFont="1" applyFill="1" applyBorder="1" applyAlignment="1">
      <alignment horizontal="distributed" vertical="center" justifyLastLine="1"/>
    </xf>
    <xf numFmtId="0" fontId="22" fillId="3" borderId="8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/>
    <xf numFmtId="0" fontId="22" fillId="2" borderId="7" xfId="0" applyFont="1" applyFill="1" applyBorder="1" applyAlignment="1">
      <alignment horizontal="distributed" vertical="center" justifyLastLine="1"/>
    </xf>
    <xf numFmtId="0" fontId="22" fillId="2" borderId="8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5" fontId="16" fillId="0" borderId="13" xfId="0" applyNumberFormat="1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6" fillId="0" borderId="5" xfId="0" applyFont="1" applyBorder="1" applyAlignment="1">
      <alignment vertical="center"/>
    </xf>
    <xf numFmtId="0" fontId="8" fillId="0" borderId="0" xfId="0" applyFont="1" applyAlignment="1">
      <alignment vertical="center" justifyLastLine="1"/>
    </xf>
    <xf numFmtId="0" fontId="15" fillId="0" borderId="0" xfId="0" applyFont="1" applyAlignment="1">
      <alignment vertical="center" justifyLastLine="1"/>
    </xf>
    <xf numFmtId="0" fontId="6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10" fillId="0" borderId="0" xfId="0" applyFont="1" applyAlignment="1">
      <alignment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16" fillId="0" borderId="3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8" fillId="0" borderId="0" xfId="0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/>
    </xf>
    <xf numFmtId="0" fontId="17" fillId="0" borderId="3" xfId="0" applyFont="1" applyFill="1" applyBorder="1" applyAlignment="1">
      <alignment horizontal="distributed"/>
    </xf>
    <xf numFmtId="0" fontId="17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7" fillId="0" borderId="0" xfId="0" applyFont="1" applyFill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10" fillId="0" borderId="0" xfId="0" applyFont="1"/>
    <xf numFmtId="0" fontId="16" fillId="0" borderId="5" xfId="0" applyFont="1" applyBorder="1"/>
    <xf numFmtId="177" fontId="5" fillId="0" borderId="0" xfId="0" applyNumberFormat="1" applyFont="1" applyFill="1" applyBorder="1" applyAlignment="1">
      <alignment horizontal="right" vertical="center"/>
    </xf>
    <xf numFmtId="187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horizontal="right" vertical="center"/>
    </xf>
    <xf numFmtId="187" fontId="17" fillId="0" borderId="0" xfId="0" applyNumberFormat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87" fontId="16" fillId="0" borderId="0" xfId="0" applyNumberFormat="1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87" fontId="16" fillId="0" borderId="0" xfId="0" applyNumberFormat="1" applyFont="1" applyFill="1" applyBorder="1" applyAlignment="1">
      <alignment horizontal="right" vertical="center"/>
    </xf>
    <xf numFmtId="187" fontId="16" fillId="0" borderId="5" xfId="0" applyNumberFormat="1" applyFont="1" applyBorder="1" applyAlignment="1">
      <alignment horizontal="right" vertical="center"/>
    </xf>
    <xf numFmtId="187" fontId="16" fillId="0" borderId="5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41" fontId="16" fillId="0" borderId="0" xfId="0" applyNumberFormat="1" applyFont="1" applyAlignment="1">
      <alignment horizontal="right" vertical="center"/>
    </xf>
    <xf numFmtId="41" fontId="17" fillId="0" borderId="0" xfId="0" applyNumberFormat="1" applyFont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5" xfId="0" applyNumberFormat="1" applyFont="1" applyFill="1" applyBorder="1" applyAlignment="1">
      <alignment horizontal="right" vertical="center"/>
    </xf>
    <xf numFmtId="178" fontId="17" fillId="0" borderId="0" xfId="0" applyNumberFormat="1" applyFont="1" applyBorder="1" applyAlignment="1">
      <alignment horizontal="right"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2" fontId="16" fillId="0" borderId="0" xfId="0" applyNumberFormat="1" applyFont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87" fontId="16" fillId="0" borderId="0" xfId="0" applyNumberFormat="1" applyFont="1" applyBorder="1" applyAlignment="1">
      <alignment horizontal="right" vertical="center"/>
    </xf>
    <xf numFmtId="187" fontId="17" fillId="0" borderId="0" xfId="0" applyNumberFormat="1" applyFont="1" applyFill="1" applyAlignment="1">
      <alignment horizontal="right"/>
    </xf>
    <xf numFmtId="187" fontId="17" fillId="0" borderId="0" xfId="0" applyNumberFormat="1" applyFont="1" applyFill="1" applyBorder="1" applyAlignment="1">
      <alignment horizontal="right"/>
    </xf>
    <xf numFmtId="187" fontId="16" fillId="0" borderId="0" xfId="0" applyNumberFormat="1" applyFont="1" applyFill="1" applyAlignment="1">
      <alignment horizontal="right" vertical="center"/>
    </xf>
    <xf numFmtId="187" fontId="16" fillId="0" borderId="2" xfId="0" applyNumberFormat="1" applyFont="1" applyBorder="1" applyAlignment="1">
      <alignment horizontal="right" vertical="center"/>
    </xf>
    <xf numFmtId="187" fontId="16" fillId="0" borderId="5" xfId="0" applyNumberFormat="1" applyFont="1" applyBorder="1" applyAlignment="1">
      <alignment horizontal="right" vertical="top"/>
    </xf>
    <xf numFmtId="187" fontId="17" fillId="0" borderId="0" xfId="0" applyNumberFormat="1" applyFont="1" applyFill="1" applyBorder="1" applyAlignment="1">
      <alignment horizontal="right" vertical="center"/>
    </xf>
    <xf numFmtId="187" fontId="16" fillId="0" borderId="0" xfId="0" applyNumberFormat="1" applyFont="1" applyFill="1" applyAlignment="1">
      <alignment horizontal="distributed" vertical="center"/>
    </xf>
    <xf numFmtId="187" fontId="16" fillId="0" borderId="2" xfId="0" applyNumberFormat="1" applyFont="1" applyFill="1" applyBorder="1" applyAlignment="1">
      <alignment horizontal="right" vertical="center"/>
    </xf>
    <xf numFmtId="187" fontId="17" fillId="0" borderId="0" xfId="0" applyNumberFormat="1" applyFont="1" applyBorder="1" applyAlignment="1">
      <alignment horizontal="right" vertical="center"/>
    </xf>
    <xf numFmtId="187" fontId="16" fillId="0" borderId="0" xfId="0" applyNumberFormat="1" applyFont="1" applyBorder="1"/>
    <xf numFmtId="178" fontId="16" fillId="0" borderId="0" xfId="0" applyNumberFormat="1" applyFont="1" applyFill="1" applyBorder="1" applyAlignment="1">
      <alignment horizontal="right" vertical="center"/>
    </xf>
    <xf numFmtId="178" fontId="16" fillId="0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6" fillId="0" borderId="4" xfId="0" applyFont="1" applyBorder="1" applyAlignment="1">
      <alignment horizontal="distributed" vertical="distributed"/>
    </xf>
    <xf numFmtId="181" fontId="17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distributed" vertical="distributed"/>
    </xf>
    <xf numFmtId="0" fontId="17" fillId="0" borderId="3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 justifyLastLine="1"/>
    </xf>
    <xf numFmtId="0" fontId="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187" fontId="16" fillId="0" borderId="0" xfId="0" applyNumberFormat="1" applyFont="1" applyBorder="1" applyAlignment="1">
      <alignment horizontal="right" vertical="top"/>
    </xf>
    <xf numFmtId="177" fontId="16" fillId="0" borderId="2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186" fontId="16" fillId="0" borderId="13" xfId="0" applyNumberFormat="1" applyFont="1" applyBorder="1" applyAlignment="1">
      <alignment horizontal="center" vertical="center"/>
    </xf>
    <xf numFmtId="186" fontId="16" fillId="0" borderId="11" xfId="0" applyNumberFormat="1" applyFont="1" applyBorder="1" applyAlignment="1">
      <alignment horizontal="center" vertical="center"/>
    </xf>
    <xf numFmtId="186" fontId="25" fillId="3" borderId="5" xfId="0" applyNumberFormat="1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186" fontId="2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86" fontId="16" fillId="0" borderId="1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6" fillId="0" borderId="15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/>
    </xf>
    <xf numFmtId="0" fontId="17" fillId="0" borderId="10" xfId="0" applyFont="1" applyFill="1" applyBorder="1" applyAlignment="1">
      <alignment horizontal="distributed" vertical="center"/>
    </xf>
    <xf numFmtId="0" fontId="17" fillId="0" borderId="0" xfId="0" applyFont="1" applyFill="1" applyAlignment="1">
      <alignment horizontal="distributed" vertical="center"/>
    </xf>
    <xf numFmtId="0" fontId="17" fillId="0" borderId="6" xfId="0" applyFont="1" applyFill="1" applyBorder="1" applyAlignment="1">
      <alignment horizontal="distributed"/>
    </xf>
    <xf numFmtId="0" fontId="17" fillId="0" borderId="10" xfId="0" applyFont="1" applyFill="1" applyBorder="1" applyAlignment="1">
      <alignment horizontal="distributed"/>
    </xf>
    <xf numFmtId="186" fontId="16" fillId="0" borderId="13" xfId="0" applyNumberFormat="1" applyFont="1" applyBorder="1" applyAlignment="1">
      <alignment horizontal="center" vertical="center" justifyLastLine="1"/>
    </xf>
    <xf numFmtId="186" fontId="16" fillId="0" borderId="11" xfId="0" applyNumberFormat="1" applyFont="1" applyBorder="1" applyAlignment="1">
      <alignment horizontal="center" vertical="center" justifyLastLine="1"/>
    </xf>
    <xf numFmtId="186" fontId="16" fillId="0" borderId="12" xfId="0" applyNumberFormat="1" applyFont="1" applyBorder="1" applyAlignment="1">
      <alignment horizontal="center" vertical="center" justifyLastLine="1"/>
    </xf>
    <xf numFmtId="0" fontId="16" fillId="0" borderId="11" xfId="0" applyFont="1" applyBorder="1" applyAlignment="1">
      <alignment horizontal="center" vertical="center" justifyLastLine="1"/>
    </xf>
    <xf numFmtId="0" fontId="16" fillId="0" borderId="1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28" customFormat="1" ht="27.75" customHeight="1" x14ac:dyDescent="0.15">
      <c r="A1" s="128" t="s">
        <v>66</v>
      </c>
      <c r="C1" s="128" t="s">
        <v>73</v>
      </c>
    </row>
    <row r="2" spans="1:14" ht="17.100000000000001" customHeight="1" x14ac:dyDescent="0.15">
      <c r="A2" s="11" t="s">
        <v>30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6" t="s">
        <v>64</v>
      </c>
      <c r="B3" s="38"/>
      <c r="C3" s="38"/>
      <c r="D3" s="42"/>
      <c r="E3" s="1"/>
      <c r="F3" s="1"/>
      <c r="H3" s="19"/>
      <c r="I3" s="7"/>
      <c r="M3" s="13" t="s">
        <v>65</v>
      </c>
    </row>
    <row r="4" spans="1:14" s="8" customFormat="1" ht="14.25" customHeight="1" thickBot="1" x14ac:dyDescent="0.2">
      <c r="A4" s="10" t="s">
        <v>16</v>
      </c>
      <c r="E4" s="1"/>
      <c r="F4" s="1"/>
    </row>
    <row r="5" spans="1:14" s="8" customFormat="1" ht="14.25" customHeight="1" thickTop="1" x14ac:dyDescent="0.15">
      <c r="A5" s="143" t="s">
        <v>0</v>
      </c>
      <c r="B5" s="145" t="e">
        <f>#REF!</f>
        <v>#REF!</v>
      </c>
      <c r="C5" s="146"/>
      <c r="D5" s="146"/>
      <c r="E5" s="145" t="e">
        <f>B5+1</f>
        <v>#REF!</v>
      </c>
      <c r="F5" s="146"/>
      <c r="G5" s="143" t="s">
        <v>0</v>
      </c>
      <c r="H5" s="33" t="e">
        <f>B5+1</f>
        <v>#REF!</v>
      </c>
      <c r="I5" s="145" t="e">
        <f>B5+2</f>
        <v>#REF!</v>
      </c>
      <c r="J5" s="146"/>
      <c r="K5" s="146"/>
      <c r="L5" s="1"/>
      <c r="M5" s="147" t="e">
        <f>I5</f>
        <v>#REF!</v>
      </c>
      <c r="N5" s="148"/>
    </row>
    <row r="6" spans="1:14" s="8" customFormat="1" ht="14.25" customHeight="1" x14ac:dyDescent="0.15">
      <c r="A6" s="144"/>
      <c r="B6" s="20" t="s">
        <v>7</v>
      </c>
      <c r="C6" s="20" t="s">
        <v>8</v>
      </c>
      <c r="D6" s="21" t="s">
        <v>9</v>
      </c>
      <c r="E6" s="20" t="s">
        <v>7</v>
      </c>
      <c r="F6" s="21" t="s">
        <v>8</v>
      </c>
      <c r="G6" s="144"/>
      <c r="H6" s="31" t="s">
        <v>9</v>
      </c>
      <c r="I6" s="20" t="s">
        <v>7</v>
      </c>
      <c r="J6" s="20" t="s">
        <v>8</v>
      </c>
      <c r="K6" s="21" t="s">
        <v>9</v>
      </c>
      <c r="L6" s="1"/>
      <c r="M6" s="39" t="s">
        <v>31</v>
      </c>
      <c r="N6" s="40" t="s">
        <v>32</v>
      </c>
    </row>
    <row r="7" spans="1:14" s="8" customFormat="1" ht="14.25" customHeight="1" x14ac:dyDescent="0.15">
      <c r="A7" s="34" t="s">
        <v>20</v>
      </c>
      <c r="B7" s="116">
        <v>120637000</v>
      </c>
      <c r="C7" s="116">
        <v>127929000</v>
      </c>
      <c r="D7" s="116">
        <v>121796636</v>
      </c>
      <c r="E7" s="116">
        <v>106500000</v>
      </c>
      <c r="F7" s="116">
        <v>116561000</v>
      </c>
      <c r="G7" s="34" t="s">
        <v>20</v>
      </c>
      <c r="H7" s="117">
        <v>113136089</v>
      </c>
      <c r="I7" s="116"/>
      <c r="J7" s="116"/>
      <c r="K7" s="116"/>
      <c r="L7" s="1"/>
      <c r="M7" s="41">
        <f>SUM(M8:M12)</f>
        <v>116561000</v>
      </c>
      <c r="N7" s="41">
        <f>SUM(N8:N13)</f>
        <v>113136089</v>
      </c>
    </row>
    <row r="8" spans="1:14" s="8" customFormat="1" ht="14.25" customHeight="1" x14ac:dyDescent="0.15">
      <c r="A8" s="23" t="s">
        <v>33</v>
      </c>
      <c r="B8" s="90">
        <v>19800000</v>
      </c>
      <c r="C8" s="118">
        <v>19800000</v>
      </c>
      <c r="D8" s="118">
        <v>18919300</v>
      </c>
      <c r="E8" s="90">
        <v>19200000</v>
      </c>
      <c r="F8" s="90">
        <v>19200000</v>
      </c>
      <c r="G8" s="23" t="s">
        <v>33</v>
      </c>
      <c r="H8" s="115">
        <v>17956900</v>
      </c>
      <c r="I8" s="90"/>
      <c r="J8" s="90"/>
      <c r="K8" s="90"/>
      <c r="L8" s="1"/>
      <c r="M8" s="41">
        <f>'7-27(廃止)'!C8</f>
        <v>19200000</v>
      </c>
      <c r="N8" s="41">
        <f>'7-27(廃止)'!D8</f>
        <v>17956900</v>
      </c>
    </row>
    <row r="9" spans="1:14" s="8" customFormat="1" ht="14.25" customHeight="1" x14ac:dyDescent="0.15">
      <c r="A9" s="23" t="s">
        <v>34</v>
      </c>
      <c r="B9" s="90">
        <v>19506000</v>
      </c>
      <c r="C9" s="118">
        <v>19506000</v>
      </c>
      <c r="D9" s="118">
        <v>15644693</v>
      </c>
      <c r="E9" s="90">
        <v>18514000</v>
      </c>
      <c r="F9" s="90">
        <v>18514000</v>
      </c>
      <c r="G9" s="23" t="s">
        <v>34</v>
      </c>
      <c r="H9" s="115">
        <v>16252312</v>
      </c>
      <c r="I9" s="90"/>
      <c r="J9" s="90"/>
      <c r="K9" s="90"/>
      <c r="L9" s="1"/>
      <c r="M9" s="41">
        <f>'7-27(廃止)'!C11</f>
        <v>18514000</v>
      </c>
      <c r="N9" s="41">
        <f>'7-27(廃止)'!D11</f>
        <v>16252312</v>
      </c>
    </row>
    <row r="10" spans="1:14" s="8" customFormat="1" ht="14.25" customHeight="1" x14ac:dyDescent="0.15">
      <c r="A10" s="23" t="s">
        <v>3</v>
      </c>
      <c r="B10" s="90">
        <v>13305000</v>
      </c>
      <c r="C10" s="118">
        <v>13305000</v>
      </c>
      <c r="D10" s="118">
        <v>11780000</v>
      </c>
      <c r="E10" s="90">
        <v>12079000</v>
      </c>
      <c r="F10" s="90">
        <v>12079000</v>
      </c>
      <c r="G10" s="23" t="s">
        <v>3</v>
      </c>
      <c r="H10" s="115">
        <v>9768602</v>
      </c>
      <c r="I10" s="90"/>
      <c r="J10" s="90"/>
      <c r="K10" s="90"/>
      <c r="L10" s="1"/>
      <c r="M10" s="41">
        <f>'7-27(廃止)'!C14</f>
        <v>12079000</v>
      </c>
      <c r="N10" s="41">
        <f>'7-27(廃止)'!D14</f>
        <v>9768602</v>
      </c>
    </row>
    <row r="11" spans="1:14" s="8" customFormat="1" ht="14.25" customHeight="1" x14ac:dyDescent="0.15">
      <c r="A11" s="23" t="s">
        <v>6</v>
      </c>
      <c r="B11" s="90">
        <v>67816000</v>
      </c>
      <c r="C11" s="118">
        <v>75108000</v>
      </c>
      <c r="D11" s="118">
        <v>75108893</v>
      </c>
      <c r="E11" s="90">
        <v>54139000</v>
      </c>
      <c r="F11" s="90">
        <v>64200000</v>
      </c>
      <c r="G11" s="23" t="s">
        <v>6</v>
      </c>
      <c r="H11" s="115">
        <v>64200593</v>
      </c>
      <c r="I11" s="90"/>
      <c r="J11" s="90"/>
      <c r="K11" s="90"/>
      <c r="L11" s="1"/>
      <c r="M11" s="41">
        <f>'7-27(廃止)'!C17</f>
        <v>64200000</v>
      </c>
      <c r="N11" s="41">
        <f>'7-27(廃止)'!D17</f>
        <v>64200593</v>
      </c>
    </row>
    <row r="12" spans="1:14" s="8" customFormat="1" ht="14.25" customHeight="1" x14ac:dyDescent="0.15">
      <c r="A12" s="62" t="s">
        <v>15</v>
      </c>
      <c r="B12" s="141">
        <v>210000</v>
      </c>
      <c r="C12" s="94">
        <v>210000</v>
      </c>
      <c r="D12" s="94">
        <v>343750</v>
      </c>
      <c r="E12" s="141">
        <v>2568000</v>
      </c>
      <c r="F12" s="141">
        <v>2568000</v>
      </c>
      <c r="G12" s="62" t="s">
        <v>15</v>
      </c>
      <c r="H12" s="141">
        <v>3958287</v>
      </c>
      <c r="I12" s="141"/>
      <c r="J12" s="141"/>
      <c r="K12" s="141"/>
      <c r="L12" s="1"/>
      <c r="M12" s="41">
        <f>'7-27(廃止)'!C20</f>
        <v>2568000</v>
      </c>
      <c r="N12" s="41">
        <f>'7-27(廃止)'!D20</f>
        <v>3958287</v>
      </c>
    </row>
    <row r="13" spans="1:14" s="8" customFormat="1" ht="14.25" customHeight="1" x14ac:dyDescent="0.15">
      <c r="A13" s="35" t="s">
        <v>14</v>
      </c>
      <c r="B13" s="120" t="s">
        <v>1</v>
      </c>
      <c r="C13" s="96" t="s">
        <v>1</v>
      </c>
      <c r="D13" s="96" t="s">
        <v>1</v>
      </c>
      <c r="E13" s="120">
        <v>0</v>
      </c>
      <c r="F13" s="120">
        <v>0</v>
      </c>
      <c r="G13" s="35" t="s">
        <v>14</v>
      </c>
      <c r="H13" s="120">
        <v>999395</v>
      </c>
      <c r="I13" s="120"/>
      <c r="J13" s="120"/>
      <c r="K13" s="120"/>
      <c r="L13" s="1"/>
      <c r="M13" s="41">
        <f>'7-27(廃止)'!C23</f>
        <v>0</v>
      </c>
      <c r="N13" s="41">
        <f>'7-27(廃止)'!E23</f>
        <v>999395</v>
      </c>
    </row>
    <row r="14" spans="1:14" s="8" customFormat="1" ht="15" customHeight="1" x14ac:dyDescent="0.15">
      <c r="E14" s="1"/>
      <c r="F14" s="1"/>
      <c r="H14" s="18"/>
    </row>
    <row r="15" spans="1:14" s="13" customFormat="1" ht="16.5" customHeight="1" x14ac:dyDescent="0.15">
      <c r="A15" s="16" t="s">
        <v>29</v>
      </c>
      <c r="B15" s="38"/>
      <c r="C15" s="38"/>
      <c r="D15" s="42"/>
      <c r="E15" s="1"/>
      <c r="F15" s="1"/>
      <c r="H15" s="19"/>
      <c r="I15" s="7"/>
    </row>
    <row r="16" spans="1:14" s="44" customFormat="1" ht="15" customHeight="1" x14ac:dyDescent="0.15">
      <c r="A16" s="10" t="s">
        <v>16</v>
      </c>
      <c r="B16" s="17"/>
      <c r="C16" s="17"/>
      <c r="D16" s="17"/>
      <c r="E16" s="6"/>
      <c r="F16" s="6"/>
      <c r="H16" s="43"/>
      <c r="I16" s="9"/>
    </row>
    <row r="17" spans="1:255" s="44" customFormat="1" ht="3.75" customHeight="1" thickBot="1" x14ac:dyDescent="0.2">
      <c r="A17" s="12"/>
      <c r="B17" s="17"/>
      <c r="C17" s="17"/>
      <c r="D17" s="17"/>
      <c r="E17" s="6"/>
      <c r="F17" s="6"/>
      <c r="H17" s="43"/>
      <c r="I17" s="9"/>
    </row>
    <row r="18" spans="1:255" s="44" customFormat="1" ht="15" customHeight="1" thickTop="1" x14ac:dyDescent="0.15">
      <c r="A18" s="143" t="s">
        <v>0</v>
      </c>
      <c r="B18" s="145">
        <v>27</v>
      </c>
      <c r="C18" s="146"/>
      <c r="D18" s="146"/>
      <c r="E18" s="145">
        <f>B18+1</f>
        <v>28</v>
      </c>
      <c r="F18" s="146"/>
      <c r="G18" s="143" t="s">
        <v>0</v>
      </c>
      <c r="H18" s="33">
        <f>B18+1</f>
        <v>28</v>
      </c>
      <c r="I18" s="145">
        <f>B18+2</f>
        <v>29</v>
      </c>
      <c r="J18" s="146"/>
      <c r="K18" s="146"/>
      <c r="L18" s="45"/>
      <c r="M18" s="149">
        <f>I18</f>
        <v>29</v>
      </c>
      <c r="N18" s="150"/>
    </row>
    <row r="19" spans="1:255" s="44" customFormat="1" ht="15" customHeight="1" x14ac:dyDescent="0.15">
      <c r="A19" s="144"/>
      <c r="B19" s="20" t="s">
        <v>7</v>
      </c>
      <c r="C19" s="20" t="s">
        <v>8</v>
      </c>
      <c r="D19" s="21" t="s">
        <v>9</v>
      </c>
      <c r="E19" s="20" t="s">
        <v>7</v>
      </c>
      <c r="F19" s="21" t="s">
        <v>8</v>
      </c>
      <c r="G19" s="144"/>
      <c r="H19" s="31" t="s">
        <v>9</v>
      </c>
      <c r="I19" s="20" t="s">
        <v>7</v>
      </c>
      <c r="J19" s="20" t="s">
        <v>8</v>
      </c>
      <c r="K19" s="21" t="s">
        <v>9</v>
      </c>
      <c r="L19" s="6"/>
      <c r="M19" s="46" t="s">
        <v>31</v>
      </c>
      <c r="N19" s="47" t="s">
        <v>32</v>
      </c>
    </row>
    <row r="20" spans="1:255" s="44" customFormat="1" ht="15" customHeight="1" x14ac:dyDescent="0.15">
      <c r="A20" s="34" t="s">
        <v>20</v>
      </c>
      <c r="B20" s="116">
        <v>120637000</v>
      </c>
      <c r="C20" s="116">
        <v>127929000</v>
      </c>
      <c r="D20" s="116">
        <v>57596043</v>
      </c>
      <c r="E20" s="116">
        <v>106500000</v>
      </c>
      <c r="F20" s="116">
        <v>116561000</v>
      </c>
      <c r="G20" s="34" t="s">
        <v>20</v>
      </c>
      <c r="H20" s="117">
        <v>71696938</v>
      </c>
      <c r="I20" s="116"/>
      <c r="J20" s="116"/>
      <c r="K20" s="116"/>
      <c r="L20" s="6"/>
      <c r="M20" s="37">
        <f>SUM(M21:M22)</f>
        <v>116561000</v>
      </c>
      <c r="N20" s="37">
        <f>SUM(N21:N22)</f>
        <v>71696938</v>
      </c>
    </row>
    <row r="21" spans="1:255" s="44" customFormat="1" ht="15" customHeight="1" x14ac:dyDescent="0.15">
      <c r="A21" s="23" t="s">
        <v>22</v>
      </c>
      <c r="B21" s="90">
        <v>73790000</v>
      </c>
      <c r="C21" s="118">
        <v>73790000</v>
      </c>
      <c r="D21" s="118">
        <v>57596043</v>
      </c>
      <c r="E21" s="90">
        <v>73720000</v>
      </c>
      <c r="F21" s="90">
        <v>73720000</v>
      </c>
      <c r="G21" s="23" t="s">
        <v>22</v>
      </c>
      <c r="H21" s="115">
        <v>71696938</v>
      </c>
      <c r="I21" s="90"/>
      <c r="J21" s="90"/>
      <c r="K21" s="90"/>
      <c r="L21" s="6"/>
      <c r="M21" s="37">
        <f>'7-27(廃止)'!C34</f>
        <v>73720000</v>
      </c>
      <c r="N21" s="37">
        <f>'7-27(廃止)'!D34</f>
        <v>71696938</v>
      </c>
    </row>
    <row r="22" spans="1:255" s="44" customFormat="1" ht="15" customHeight="1" x14ac:dyDescent="0.15">
      <c r="A22" s="24" t="s">
        <v>25</v>
      </c>
      <c r="B22" s="119">
        <v>46847000</v>
      </c>
      <c r="C22" s="96">
        <v>54139000</v>
      </c>
      <c r="D22" s="96">
        <v>0</v>
      </c>
      <c r="E22" s="95">
        <v>32780000</v>
      </c>
      <c r="F22" s="95">
        <v>42841000</v>
      </c>
      <c r="G22" s="24" t="s">
        <v>25</v>
      </c>
      <c r="H22" s="95">
        <v>0</v>
      </c>
      <c r="I22" s="95"/>
      <c r="J22" s="95"/>
      <c r="K22" s="95"/>
      <c r="L22" s="6"/>
      <c r="M22" s="37">
        <f>'7-27(廃止)'!C37</f>
        <v>42841000</v>
      </c>
      <c r="N22" s="37">
        <f>'7-27(廃止)'!D37</f>
        <v>0</v>
      </c>
    </row>
    <row r="23" spans="1:255" s="44" customFormat="1" ht="15" customHeight="1" x14ac:dyDescent="0.15">
      <c r="A23" s="25"/>
      <c r="B23" s="2"/>
      <c r="C23" s="2"/>
      <c r="D23" s="2"/>
      <c r="E23" s="2"/>
      <c r="F23" s="2"/>
      <c r="G23" s="25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38"/>
      <c r="C24" s="38"/>
      <c r="D24" s="38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7"/>
      <c r="F87" s="28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J15" sqref="J15"/>
    </sheetView>
  </sheetViews>
  <sheetFormatPr defaultRowHeight="13.5" x14ac:dyDescent="0.15"/>
  <cols>
    <col min="1" max="1" width="3.75" style="7" customWidth="1"/>
    <col min="2" max="2" width="21.5" style="7" customWidth="1"/>
    <col min="3" max="6" width="15.875" style="7" customWidth="1"/>
    <col min="7" max="7" width="1" style="7" customWidth="1"/>
    <col min="8" max="11" width="9" style="7"/>
    <col min="12" max="12" width="20" style="7" customWidth="1"/>
    <col min="13" max="16384" width="9" style="7"/>
  </cols>
  <sheetData>
    <row r="1" spans="1:8" ht="17.100000000000001" customHeight="1" x14ac:dyDescent="0.15">
      <c r="A1" s="11" t="s">
        <v>79</v>
      </c>
      <c r="B1" s="11"/>
      <c r="C1" s="11"/>
      <c r="D1" s="11"/>
      <c r="E1" s="11"/>
      <c r="F1" s="11"/>
      <c r="G1" s="5"/>
    </row>
    <row r="2" spans="1:8" ht="17.100000000000001" customHeight="1" x14ac:dyDescent="0.15">
      <c r="A2" s="59" t="s">
        <v>46</v>
      </c>
      <c r="B2" s="55"/>
      <c r="C2" s="56"/>
      <c r="D2" s="56"/>
      <c r="E2" s="56"/>
      <c r="F2" s="56"/>
    </row>
    <row r="3" spans="1:8" s="8" customFormat="1" ht="17.100000000000001" customHeight="1" thickBot="1" x14ac:dyDescent="0.2">
      <c r="A3" s="10" t="s">
        <v>16</v>
      </c>
      <c r="B3" s="10"/>
      <c r="C3" s="12"/>
      <c r="D3" s="12"/>
      <c r="E3" s="12"/>
      <c r="F3" s="12"/>
    </row>
    <row r="4" spans="1:8" s="8" customFormat="1" ht="17.100000000000001" customHeight="1" thickTop="1" x14ac:dyDescent="0.15">
      <c r="A4" s="156" t="s">
        <v>0</v>
      </c>
      <c r="B4" s="143"/>
      <c r="C4" s="145" t="s">
        <v>77</v>
      </c>
      <c r="D4" s="146"/>
      <c r="E4" s="146"/>
      <c r="F4" s="51" t="s">
        <v>78</v>
      </c>
      <c r="G4" s="18"/>
      <c r="H4" s="26"/>
    </row>
    <row r="5" spans="1:8" s="8" customFormat="1" ht="17.100000000000001" customHeight="1" x14ac:dyDescent="0.15">
      <c r="A5" s="157"/>
      <c r="B5" s="144"/>
      <c r="C5" s="58" t="s">
        <v>35</v>
      </c>
      <c r="D5" s="58" t="s">
        <v>36</v>
      </c>
      <c r="E5" s="58" t="s">
        <v>37</v>
      </c>
      <c r="F5" s="60" t="s">
        <v>38</v>
      </c>
      <c r="G5" s="18"/>
    </row>
    <row r="6" spans="1:8" s="13" customFormat="1" ht="20.100000000000001" customHeight="1" x14ac:dyDescent="0.15">
      <c r="A6" s="153" t="s">
        <v>10</v>
      </c>
      <c r="B6" s="154"/>
      <c r="C6" s="106">
        <v>52981548000</v>
      </c>
      <c r="D6" s="106">
        <v>53092138015</v>
      </c>
      <c r="E6" s="106">
        <v>110590015</v>
      </c>
      <c r="F6" s="106">
        <v>53825351000</v>
      </c>
      <c r="G6" s="57"/>
      <c r="H6" s="32"/>
    </row>
    <row r="7" spans="1:8" s="13" customFormat="1" ht="17.25" customHeight="1" x14ac:dyDescent="0.15">
      <c r="A7" s="52"/>
      <c r="B7" s="53"/>
      <c r="C7" s="107"/>
      <c r="D7" s="108"/>
      <c r="E7" s="93"/>
      <c r="F7" s="107"/>
      <c r="G7" s="57"/>
      <c r="H7" s="32"/>
    </row>
    <row r="8" spans="1:8" s="13" customFormat="1" ht="17.25" customHeight="1" x14ac:dyDescent="0.15">
      <c r="A8" s="155" t="s">
        <v>47</v>
      </c>
      <c r="B8" s="152"/>
      <c r="C8" s="109">
        <v>15102722000</v>
      </c>
      <c r="D8" s="109">
        <v>15165820614</v>
      </c>
      <c r="E8" s="109">
        <v>63098614</v>
      </c>
      <c r="F8" s="109">
        <v>16248700000</v>
      </c>
      <c r="G8" s="57"/>
    </row>
    <row r="9" spans="1:8" s="8" customFormat="1" ht="17.25" customHeight="1" x14ac:dyDescent="0.15">
      <c r="A9" s="10"/>
      <c r="B9" s="23" t="s">
        <v>47</v>
      </c>
      <c r="C9" s="97">
        <v>15102722000</v>
      </c>
      <c r="D9" s="92">
        <v>15165820614</v>
      </c>
      <c r="E9" s="126">
        <v>63098614</v>
      </c>
      <c r="F9" s="97">
        <v>16248700000</v>
      </c>
      <c r="G9" s="18"/>
      <c r="H9" s="32"/>
    </row>
    <row r="10" spans="1:8" s="8" customFormat="1" ht="17.25" customHeight="1" x14ac:dyDescent="0.15">
      <c r="A10" s="10"/>
      <c r="B10" s="23"/>
      <c r="C10" s="97"/>
      <c r="D10" s="92"/>
      <c r="E10" s="111"/>
      <c r="F10" s="97"/>
      <c r="G10" s="18"/>
    </row>
    <row r="11" spans="1:8" s="13" customFormat="1" ht="17.25" customHeight="1" x14ac:dyDescent="0.15">
      <c r="A11" s="155" t="s">
        <v>48</v>
      </c>
      <c r="B11" s="152"/>
      <c r="C11" s="93">
        <v>2000</v>
      </c>
      <c r="D11" s="101">
        <v>0</v>
      </c>
      <c r="E11" s="93">
        <v>-2000</v>
      </c>
      <c r="F11" s="93">
        <v>2000</v>
      </c>
      <c r="G11" s="57"/>
    </row>
    <row r="12" spans="1:8" s="8" customFormat="1" ht="17.25" customHeight="1" x14ac:dyDescent="0.15">
      <c r="A12" s="10"/>
      <c r="B12" s="23" t="s">
        <v>21</v>
      </c>
      <c r="C12" s="97">
        <v>2000</v>
      </c>
      <c r="D12" s="98">
        <v>0</v>
      </c>
      <c r="E12" s="126">
        <v>-2000</v>
      </c>
      <c r="F12" s="97">
        <v>2000</v>
      </c>
      <c r="G12" s="18"/>
      <c r="H12" s="32"/>
    </row>
    <row r="13" spans="1:8" s="8" customFormat="1" ht="17.25" customHeight="1" x14ac:dyDescent="0.15">
      <c r="A13" s="10"/>
      <c r="B13" s="23"/>
      <c r="C13" s="97"/>
      <c r="D13" s="92"/>
      <c r="E13" s="112"/>
      <c r="F13" s="97"/>
      <c r="G13" s="18"/>
      <c r="H13" s="32"/>
    </row>
    <row r="14" spans="1:8" s="13" customFormat="1" ht="17.25" customHeight="1" x14ac:dyDescent="0.15">
      <c r="A14" s="155" t="s">
        <v>11</v>
      </c>
      <c r="B14" s="152"/>
      <c r="C14" s="89">
        <v>72000</v>
      </c>
      <c r="D14" s="89">
        <v>183000</v>
      </c>
      <c r="E14" s="89">
        <v>111000</v>
      </c>
      <c r="F14" s="89">
        <v>72000</v>
      </c>
      <c r="G14" s="57"/>
    </row>
    <row r="15" spans="1:8" s="8" customFormat="1" ht="17.25" customHeight="1" x14ac:dyDescent="0.15">
      <c r="A15" s="10"/>
      <c r="B15" s="23" t="s">
        <v>40</v>
      </c>
      <c r="C15" s="97">
        <v>72000</v>
      </c>
      <c r="D15" s="92">
        <v>183000</v>
      </c>
      <c r="E15" s="126">
        <v>111000</v>
      </c>
      <c r="F15" s="97">
        <v>72000</v>
      </c>
      <c r="G15" s="18"/>
    </row>
    <row r="16" spans="1:8" s="8" customFormat="1" ht="17.25" customHeight="1" x14ac:dyDescent="0.15">
      <c r="A16" s="10"/>
      <c r="B16" s="23"/>
      <c r="C16" s="97"/>
      <c r="D16" s="92"/>
      <c r="E16" s="126"/>
      <c r="F16" s="97"/>
      <c r="G16" s="18"/>
    </row>
    <row r="17" spans="1:9" s="8" customFormat="1" ht="17.25" customHeight="1" x14ac:dyDescent="0.15">
      <c r="A17" s="155" t="s">
        <v>12</v>
      </c>
      <c r="B17" s="152"/>
      <c r="C17" s="89">
        <v>196000</v>
      </c>
      <c r="D17" s="89">
        <v>195000</v>
      </c>
      <c r="E17" s="104">
        <v>-1000</v>
      </c>
      <c r="F17" s="89">
        <v>1000</v>
      </c>
      <c r="G17" s="18"/>
    </row>
    <row r="18" spans="1:9" s="8" customFormat="1" ht="17.25" customHeight="1" x14ac:dyDescent="0.15">
      <c r="A18" s="30"/>
      <c r="B18" s="23" t="s">
        <v>41</v>
      </c>
      <c r="C18" s="102">
        <v>196000</v>
      </c>
      <c r="D18" s="99">
        <v>195000</v>
      </c>
      <c r="E18" s="126">
        <v>-1000</v>
      </c>
      <c r="F18" s="102">
        <v>1000</v>
      </c>
      <c r="G18" s="18"/>
    </row>
    <row r="19" spans="1:9" s="8" customFormat="1" ht="17.25" customHeight="1" x14ac:dyDescent="0.15">
      <c r="A19" s="10"/>
      <c r="B19" s="23"/>
      <c r="C19" s="97"/>
      <c r="D19" s="92"/>
      <c r="E19" s="113"/>
      <c r="F19" s="97"/>
      <c r="G19" s="18"/>
    </row>
    <row r="20" spans="1:9" s="13" customFormat="1" ht="17.25" customHeight="1" x14ac:dyDescent="0.15">
      <c r="A20" s="155" t="s">
        <v>13</v>
      </c>
      <c r="B20" s="152"/>
      <c r="C20" s="89">
        <v>32167225000</v>
      </c>
      <c r="D20" s="89">
        <v>32121668244</v>
      </c>
      <c r="E20" s="93">
        <v>-45556756</v>
      </c>
      <c r="F20" s="89">
        <v>32104845000</v>
      </c>
      <c r="G20" s="57"/>
      <c r="I20" s="49"/>
    </row>
    <row r="21" spans="1:9" s="8" customFormat="1" ht="17.25" customHeight="1" x14ac:dyDescent="0.15">
      <c r="A21" s="10"/>
      <c r="B21" s="23" t="s">
        <v>42</v>
      </c>
      <c r="C21" s="97">
        <v>32167225000</v>
      </c>
      <c r="D21" s="92">
        <v>32121668244</v>
      </c>
      <c r="E21" s="126">
        <v>-45556756</v>
      </c>
      <c r="F21" s="97">
        <v>32104845000</v>
      </c>
      <c r="G21" s="18"/>
    </row>
    <row r="22" spans="1:9" s="8" customFormat="1" ht="17.25" customHeight="1" x14ac:dyDescent="0.15">
      <c r="A22" s="10"/>
      <c r="B22" s="23"/>
      <c r="C22" s="97"/>
      <c r="D22" s="92"/>
      <c r="E22" s="111"/>
      <c r="F22" s="97"/>
      <c r="G22" s="18"/>
    </row>
    <row r="23" spans="1:9" s="13" customFormat="1" ht="17.25" customHeight="1" x14ac:dyDescent="0.15">
      <c r="A23" s="155" t="s">
        <v>3</v>
      </c>
      <c r="B23" s="152"/>
      <c r="C23" s="89">
        <v>4417362000</v>
      </c>
      <c r="D23" s="89">
        <v>4523283739</v>
      </c>
      <c r="E23" s="89">
        <v>105921739</v>
      </c>
      <c r="F23" s="89">
        <v>5189172000</v>
      </c>
      <c r="G23" s="57"/>
    </row>
    <row r="24" spans="1:9" s="8" customFormat="1" ht="17.25" customHeight="1" x14ac:dyDescent="0.15">
      <c r="A24" s="10"/>
      <c r="B24" s="23" t="s">
        <v>4</v>
      </c>
      <c r="C24" s="97">
        <v>4417362000</v>
      </c>
      <c r="D24" s="92">
        <v>4523283739</v>
      </c>
      <c r="E24" s="126">
        <v>105921739</v>
      </c>
      <c r="F24" s="97">
        <v>5189172000</v>
      </c>
      <c r="G24" s="18"/>
    </row>
    <row r="25" spans="1:9" s="8" customFormat="1" ht="17.25" customHeight="1" x14ac:dyDescent="0.15">
      <c r="A25" s="10"/>
      <c r="B25" s="23"/>
      <c r="C25" s="97"/>
      <c r="D25" s="92"/>
      <c r="E25" s="114"/>
      <c r="F25" s="97"/>
      <c r="G25" s="18"/>
    </row>
    <row r="26" spans="1:9" s="13" customFormat="1" ht="17.25" customHeight="1" x14ac:dyDescent="0.15">
      <c r="A26" s="155" t="s">
        <v>6</v>
      </c>
      <c r="B26" s="152"/>
      <c r="C26" s="89">
        <v>1200791000</v>
      </c>
      <c r="D26" s="89">
        <v>1200791038</v>
      </c>
      <c r="E26" s="89">
        <v>38</v>
      </c>
      <c r="F26" s="89">
        <v>220000000</v>
      </c>
      <c r="G26" s="57"/>
    </row>
    <row r="27" spans="1:9" s="8" customFormat="1" ht="17.25" customHeight="1" x14ac:dyDescent="0.15">
      <c r="A27" s="10"/>
      <c r="B27" s="23" t="s">
        <v>6</v>
      </c>
      <c r="C27" s="97">
        <v>1200791000</v>
      </c>
      <c r="D27" s="92">
        <v>1200791038</v>
      </c>
      <c r="E27" s="126">
        <v>38</v>
      </c>
      <c r="F27" s="97">
        <v>220000000</v>
      </c>
      <c r="G27" s="18"/>
    </row>
    <row r="28" spans="1:9" s="8" customFormat="1" ht="17.25" customHeight="1" x14ac:dyDescent="0.15">
      <c r="A28" s="10"/>
      <c r="B28" s="23"/>
      <c r="C28" s="97"/>
      <c r="D28" s="92"/>
      <c r="E28" s="91"/>
      <c r="F28" s="97"/>
      <c r="G28" s="18"/>
    </row>
    <row r="29" spans="1:9" s="13" customFormat="1" ht="17.25" customHeight="1" x14ac:dyDescent="0.15">
      <c r="A29" s="155" t="s">
        <v>15</v>
      </c>
      <c r="B29" s="152"/>
      <c r="C29" s="87">
        <v>93178000</v>
      </c>
      <c r="D29" s="87">
        <v>80196380</v>
      </c>
      <c r="E29" s="93">
        <v>-12981620</v>
      </c>
      <c r="F29" s="87">
        <v>62559000</v>
      </c>
      <c r="G29" s="57"/>
    </row>
    <row r="30" spans="1:9" s="8" customFormat="1" ht="17.25" customHeight="1" x14ac:dyDescent="0.15">
      <c r="A30" s="10"/>
      <c r="B30" s="23" t="s">
        <v>43</v>
      </c>
      <c r="C30" s="97">
        <v>1299000</v>
      </c>
      <c r="D30" s="91">
        <v>8257299</v>
      </c>
      <c r="E30" s="126">
        <v>6958299</v>
      </c>
      <c r="F30" s="97">
        <v>4819000</v>
      </c>
      <c r="G30" s="18"/>
    </row>
    <row r="31" spans="1:9" s="8" customFormat="1" ht="17.25" customHeight="1" x14ac:dyDescent="0.15">
      <c r="A31" s="10"/>
      <c r="B31" s="23" t="s">
        <v>49</v>
      </c>
      <c r="C31" s="97">
        <v>1000</v>
      </c>
      <c r="D31" s="100">
        <v>0</v>
      </c>
      <c r="E31" s="126">
        <v>-1000</v>
      </c>
      <c r="F31" s="97">
        <v>1000</v>
      </c>
      <c r="G31" s="18"/>
    </row>
    <row r="32" spans="1:9" s="8" customFormat="1" ht="17.25" customHeight="1" x14ac:dyDescent="0.15">
      <c r="A32" s="54"/>
      <c r="B32" s="24" t="s">
        <v>44</v>
      </c>
      <c r="C32" s="103">
        <v>91878000</v>
      </c>
      <c r="D32" s="105">
        <v>71939081</v>
      </c>
      <c r="E32" s="127">
        <v>-19938919</v>
      </c>
      <c r="F32" s="103">
        <v>57739000</v>
      </c>
      <c r="G32" s="18"/>
    </row>
    <row r="33" spans="1:7" s="8" customFormat="1" ht="12.75" x14ac:dyDescent="0.15">
      <c r="A33" s="25" t="s">
        <v>71</v>
      </c>
      <c r="B33" s="48"/>
      <c r="C33" s="12"/>
      <c r="D33" s="12"/>
      <c r="E33" s="12"/>
      <c r="F33" s="50"/>
      <c r="G33" s="18"/>
    </row>
    <row r="34" spans="1:7" ht="5.25" customHeight="1" x14ac:dyDescent="0.15">
      <c r="A34" s="12"/>
      <c r="B34" s="12"/>
      <c r="C34" s="12"/>
      <c r="D34" s="12"/>
      <c r="E34" s="12"/>
      <c r="F34" s="50"/>
      <c r="G34" s="19"/>
    </row>
    <row r="35" spans="1:7" x14ac:dyDescent="0.15">
      <c r="B35" s="27"/>
      <c r="F35" s="28"/>
    </row>
  </sheetData>
  <mergeCells count="11">
    <mergeCell ref="A17:B17"/>
    <mergeCell ref="C4:E4"/>
    <mergeCell ref="A6:B6"/>
    <mergeCell ref="A8:B8"/>
    <mergeCell ref="A11:B11"/>
    <mergeCell ref="A14:B14"/>
    <mergeCell ref="A29:B29"/>
    <mergeCell ref="A20:B20"/>
    <mergeCell ref="A4:B5"/>
    <mergeCell ref="A23:B23"/>
    <mergeCell ref="A26:B26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D6" sqref="D6"/>
    </sheetView>
  </sheetViews>
  <sheetFormatPr defaultRowHeight="13.5" x14ac:dyDescent="0.15"/>
  <cols>
    <col min="1" max="1" width="3.75" style="15" customWidth="1"/>
    <col min="2" max="2" width="21.5" style="15" customWidth="1"/>
    <col min="3" max="4" width="15.375" style="15" customWidth="1"/>
    <col min="5" max="5" width="15.5" style="15" customWidth="1"/>
    <col min="6" max="6" width="16" style="15" customWidth="1"/>
    <col min="7" max="7" width="1.25" style="15" customWidth="1"/>
    <col min="8" max="8" width="12.5" style="15" customWidth="1"/>
    <col min="9" max="16384" width="9" style="15"/>
  </cols>
  <sheetData>
    <row r="1" spans="1:8" s="7" customFormat="1" ht="17.100000000000001" customHeight="1" x14ac:dyDescent="0.15">
      <c r="A1" s="11" t="s">
        <v>80</v>
      </c>
      <c r="B1" s="36"/>
      <c r="C1" s="36"/>
      <c r="D1" s="36"/>
      <c r="E1" s="36"/>
      <c r="F1" s="36"/>
      <c r="G1" s="5"/>
    </row>
    <row r="2" spans="1:8" ht="17.100000000000001" customHeight="1" x14ac:dyDescent="0.15">
      <c r="A2" s="67" t="s">
        <v>50</v>
      </c>
      <c r="B2" s="64"/>
      <c r="C2" s="134"/>
      <c r="D2" s="134"/>
      <c r="E2" s="134"/>
      <c r="F2" s="134"/>
    </row>
    <row r="3" spans="1:8" s="61" customFormat="1" ht="17.100000000000001" customHeight="1" thickBot="1" x14ac:dyDescent="0.2">
      <c r="A3" s="81" t="s">
        <v>16</v>
      </c>
      <c r="B3" s="81"/>
      <c r="C3" s="81"/>
      <c r="D3" s="81"/>
      <c r="E3" s="81"/>
      <c r="F3" s="81"/>
    </row>
    <row r="4" spans="1:8" s="61" customFormat="1" ht="17.100000000000001" customHeight="1" thickTop="1" x14ac:dyDescent="0.15">
      <c r="A4" s="160" t="s">
        <v>0</v>
      </c>
      <c r="B4" s="161"/>
      <c r="C4" s="145" t="s">
        <v>77</v>
      </c>
      <c r="D4" s="146"/>
      <c r="E4" s="151"/>
      <c r="F4" s="51" t="s">
        <v>78</v>
      </c>
      <c r="H4" s="26"/>
    </row>
    <row r="5" spans="1:8" s="61" customFormat="1" ht="17.100000000000001" customHeight="1" x14ac:dyDescent="0.15">
      <c r="A5" s="162"/>
      <c r="B5" s="163"/>
      <c r="C5" s="70" t="s">
        <v>8</v>
      </c>
      <c r="D5" s="70" t="s">
        <v>45</v>
      </c>
      <c r="E5" s="72" t="s">
        <v>37</v>
      </c>
      <c r="F5" s="60" t="s">
        <v>38</v>
      </c>
    </row>
    <row r="6" spans="1:8" s="135" customFormat="1" ht="18" customHeight="1" x14ac:dyDescent="0.15">
      <c r="A6" s="164" t="s">
        <v>10</v>
      </c>
      <c r="B6" s="165"/>
      <c r="C6" s="87">
        <v>52981548000</v>
      </c>
      <c r="D6" s="87">
        <v>52199572036</v>
      </c>
      <c r="E6" s="87">
        <v>781975964</v>
      </c>
      <c r="F6" s="87">
        <v>53825351000</v>
      </c>
      <c r="H6" s="136"/>
    </row>
    <row r="7" spans="1:8" s="135" customFormat="1" ht="12" customHeight="1" x14ac:dyDescent="0.15">
      <c r="A7" s="75"/>
      <c r="B7" s="132"/>
      <c r="C7" s="85"/>
      <c r="D7" s="85"/>
      <c r="E7" s="86"/>
      <c r="F7" s="87"/>
      <c r="H7" s="136"/>
    </row>
    <row r="8" spans="1:8" s="61" customFormat="1" ht="18" customHeight="1" x14ac:dyDescent="0.15">
      <c r="A8" s="158" t="s">
        <v>17</v>
      </c>
      <c r="B8" s="159"/>
      <c r="C8" s="87">
        <v>1085650000</v>
      </c>
      <c r="D8" s="87">
        <v>1038405415</v>
      </c>
      <c r="E8" s="87">
        <v>47244585</v>
      </c>
      <c r="F8" s="87">
        <v>1184742000</v>
      </c>
      <c r="G8" s="135"/>
      <c r="H8" s="135"/>
    </row>
    <row r="9" spans="1:8" s="61" customFormat="1" ht="18" customHeight="1" x14ac:dyDescent="0.15">
      <c r="A9" s="76"/>
      <c r="B9" s="77" t="s">
        <v>51</v>
      </c>
      <c r="C9" s="97">
        <v>1085650000</v>
      </c>
      <c r="D9" s="97">
        <v>1038405415</v>
      </c>
      <c r="E9" s="97">
        <v>47244585</v>
      </c>
      <c r="F9" s="97">
        <v>1184742000</v>
      </c>
      <c r="G9" s="135"/>
      <c r="H9" s="136"/>
    </row>
    <row r="10" spans="1:8" s="61" customFormat="1" ht="12" customHeight="1" x14ac:dyDescent="0.15">
      <c r="A10" s="76"/>
      <c r="B10" s="77"/>
      <c r="C10" s="118"/>
      <c r="D10" s="118"/>
      <c r="E10" s="97"/>
      <c r="F10" s="97"/>
      <c r="G10" s="135"/>
    </row>
    <row r="11" spans="1:8" s="135" customFormat="1" ht="18" customHeight="1" x14ac:dyDescent="0.15">
      <c r="A11" s="158" t="s">
        <v>26</v>
      </c>
      <c r="B11" s="159"/>
      <c r="C11" s="87">
        <v>31610161000</v>
      </c>
      <c r="D11" s="87">
        <v>31186578092</v>
      </c>
      <c r="E11" s="87">
        <v>423582908</v>
      </c>
      <c r="F11" s="87">
        <v>31631223000</v>
      </c>
    </row>
    <row r="12" spans="1:8" s="61" customFormat="1" ht="18" customHeight="1" x14ac:dyDescent="0.15">
      <c r="A12" s="78"/>
      <c r="B12" s="77" t="s">
        <v>52</v>
      </c>
      <c r="C12" s="97">
        <v>27654861000</v>
      </c>
      <c r="D12" s="97">
        <v>27295545687</v>
      </c>
      <c r="E12" s="97">
        <v>359315313</v>
      </c>
      <c r="F12" s="97">
        <v>27721555000</v>
      </c>
      <c r="G12" s="135"/>
      <c r="H12" s="136"/>
    </row>
    <row r="13" spans="1:8" s="61" customFormat="1" ht="18" customHeight="1" x14ac:dyDescent="0.15">
      <c r="A13" s="78"/>
      <c r="B13" s="77" t="s">
        <v>53</v>
      </c>
      <c r="C13" s="97">
        <v>3704098000</v>
      </c>
      <c r="D13" s="97">
        <v>3671955483</v>
      </c>
      <c r="E13" s="97">
        <v>32142517</v>
      </c>
      <c r="F13" s="97">
        <v>3649108000</v>
      </c>
      <c r="G13" s="135"/>
      <c r="H13" s="136"/>
    </row>
    <row r="14" spans="1:8" s="61" customFormat="1" ht="18" customHeight="1" x14ac:dyDescent="0.15">
      <c r="A14" s="78"/>
      <c r="B14" s="77" t="s">
        <v>54</v>
      </c>
      <c r="C14" s="97">
        <v>2000</v>
      </c>
      <c r="D14" s="118">
        <v>0</v>
      </c>
      <c r="E14" s="97">
        <v>2000</v>
      </c>
      <c r="F14" s="97">
        <v>2000</v>
      </c>
      <c r="G14" s="135"/>
      <c r="H14" s="135"/>
    </row>
    <row r="15" spans="1:8" s="61" customFormat="1" ht="18" customHeight="1" x14ac:dyDescent="0.15">
      <c r="A15" s="78"/>
      <c r="B15" s="77" t="s">
        <v>55</v>
      </c>
      <c r="C15" s="97">
        <v>140072000</v>
      </c>
      <c r="D15" s="97">
        <v>119968645</v>
      </c>
      <c r="E15" s="97">
        <v>20103355</v>
      </c>
      <c r="F15" s="97">
        <v>163870000</v>
      </c>
      <c r="G15" s="135"/>
      <c r="H15" s="135"/>
    </row>
    <row r="16" spans="1:8" s="61" customFormat="1" ht="18" customHeight="1" x14ac:dyDescent="0.15">
      <c r="A16" s="78"/>
      <c r="B16" s="77" t="s">
        <v>56</v>
      </c>
      <c r="C16" s="97">
        <v>37450000</v>
      </c>
      <c r="D16" s="97">
        <v>34930000</v>
      </c>
      <c r="E16" s="97">
        <v>2520000</v>
      </c>
      <c r="F16" s="97">
        <v>34300000</v>
      </c>
      <c r="G16" s="135"/>
      <c r="H16" s="135"/>
    </row>
    <row r="17" spans="1:8" s="61" customFormat="1" ht="18" customHeight="1" x14ac:dyDescent="0.15">
      <c r="A17" s="78"/>
      <c r="B17" s="77" t="s">
        <v>57</v>
      </c>
      <c r="C17" s="97">
        <v>50028000</v>
      </c>
      <c r="D17" s="97">
        <v>48956098</v>
      </c>
      <c r="E17" s="97">
        <v>1071902</v>
      </c>
      <c r="F17" s="97">
        <v>50388000</v>
      </c>
      <c r="G17" s="135"/>
      <c r="H17" s="135"/>
    </row>
    <row r="18" spans="1:8" s="61" customFormat="1" ht="18" customHeight="1" x14ac:dyDescent="0.15">
      <c r="A18" s="78"/>
      <c r="B18" s="77" t="s">
        <v>74</v>
      </c>
      <c r="C18" s="97">
        <v>23650000</v>
      </c>
      <c r="D18" s="97">
        <v>15222179</v>
      </c>
      <c r="E18" s="97">
        <v>8427821</v>
      </c>
      <c r="F18" s="97">
        <v>12000000</v>
      </c>
      <c r="G18" s="135"/>
      <c r="H18" s="135"/>
    </row>
    <row r="19" spans="1:8" s="61" customFormat="1" ht="12" customHeight="1" x14ac:dyDescent="0.15">
      <c r="A19" s="78"/>
      <c r="B19" s="77"/>
      <c r="C19" s="118"/>
      <c r="D19" s="118"/>
      <c r="E19" s="97"/>
      <c r="F19" s="97"/>
      <c r="G19" s="135"/>
      <c r="H19" s="135"/>
    </row>
    <row r="20" spans="1:8" s="135" customFormat="1" ht="18" customHeight="1" x14ac:dyDescent="0.15">
      <c r="A20" s="158" t="s">
        <v>67</v>
      </c>
      <c r="B20" s="159"/>
      <c r="C20" s="87">
        <v>18909876000</v>
      </c>
      <c r="D20" s="87">
        <v>18909872918</v>
      </c>
      <c r="E20" s="87">
        <v>3082</v>
      </c>
      <c r="F20" s="87">
        <v>20043701000</v>
      </c>
    </row>
    <row r="21" spans="1:8" s="61" customFormat="1" ht="18" customHeight="1" x14ac:dyDescent="0.15">
      <c r="A21" s="78"/>
      <c r="B21" s="77" t="s">
        <v>68</v>
      </c>
      <c r="C21" s="97">
        <v>13012752000</v>
      </c>
      <c r="D21" s="97">
        <v>13012750695</v>
      </c>
      <c r="E21" s="97">
        <v>1305</v>
      </c>
      <c r="F21" s="97">
        <v>13805166000</v>
      </c>
      <c r="G21" s="135"/>
      <c r="H21" s="136"/>
    </row>
    <row r="22" spans="1:8" s="61" customFormat="1" ht="18" customHeight="1" x14ac:dyDescent="0.15">
      <c r="A22" s="78"/>
      <c r="B22" s="77" t="s">
        <v>75</v>
      </c>
      <c r="C22" s="97">
        <v>4013978000</v>
      </c>
      <c r="D22" s="97">
        <v>4013976500</v>
      </c>
      <c r="E22" s="97">
        <v>1500</v>
      </c>
      <c r="F22" s="97">
        <v>4410683000</v>
      </c>
      <c r="G22" s="135"/>
      <c r="H22" s="136"/>
    </row>
    <row r="23" spans="1:8" s="61" customFormat="1" ht="18" customHeight="1" x14ac:dyDescent="0.15">
      <c r="A23" s="78"/>
      <c r="B23" s="77" t="s">
        <v>76</v>
      </c>
      <c r="C23" s="97">
        <v>1883146000</v>
      </c>
      <c r="D23" s="97">
        <v>1883145723</v>
      </c>
      <c r="E23" s="97">
        <v>277</v>
      </c>
      <c r="F23" s="97">
        <v>1827852000</v>
      </c>
      <c r="G23" s="135"/>
      <c r="H23" s="135"/>
    </row>
    <row r="24" spans="1:8" s="61" customFormat="1" ht="12" customHeight="1" x14ac:dyDescent="0.15">
      <c r="A24" s="76"/>
      <c r="B24" s="77"/>
      <c r="C24" s="118"/>
      <c r="D24" s="118"/>
      <c r="E24" s="97"/>
      <c r="F24" s="97"/>
      <c r="G24" s="135"/>
    </row>
    <row r="25" spans="1:8" s="61" customFormat="1" ht="18" customHeight="1" x14ac:dyDescent="0.15">
      <c r="A25" s="158" t="s">
        <v>27</v>
      </c>
      <c r="B25" s="159"/>
      <c r="C25" s="87">
        <v>7000</v>
      </c>
      <c r="D25" s="87">
        <v>897</v>
      </c>
      <c r="E25" s="87">
        <v>6103</v>
      </c>
      <c r="F25" s="87">
        <v>6000</v>
      </c>
      <c r="G25" s="135"/>
      <c r="H25" s="135"/>
    </row>
    <row r="26" spans="1:8" s="61" customFormat="1" ht="18" customHeight="1" x14ac:dyDescent="0.15">
      <c r="A26" s="78"/>
      <c r="B26" s="77" t="s">
        <v>23</v>
      </c>
      <c r="C26" s="97">
        <v>7000</v>
      </c>
      <c r="D26" s="97">
        <v>897</v>
      </c>
      <c r="E26" s="97">
        <v>6103</v>
      </c>
      <c r="F26" s="97">
        <v>6000</v>
      </c>
      <c r="G26" s="135"/>
      <c r="H26" s="135"/>
    </row>
    <row r="27" spans="1:8" s="61" customFormat="1" ht="12" customHeight="1" x14ac:dyDescent="0.15">
      <c r="A27" s="78"/>
      <c r="B27" s="77"/>
      <c r="C27" s="118"/>
      <c r="D27" s="118"/>
      <c r="E27" s="97"/>
      <c r="F27" s="97"/>
      <c r="G27" s="135"/>
      <c r="H27" s="135"/>
    </row>
    <row r="28" spans="1:8" s="61" customFormat="1" ht="18" customHeight="1" x14ac:dyDescent="0.15">
      <c r="A28" s="158" t="s">
        <v>28</v>
      </c>
      <c r="B28" s="159"/>
      <c r="C28" s="87">
        <v>561525000</v>
      </c>
      <c r="D28" s="87">
        <v>494095453</v>
      </c>
      <c r="E28" s="87">
        <v>67429547</v>
      </c>
      <c r="F28" s="87">
        <v>645608000</v>
      </c>
      <c r="G28" s="135"/>
      <c r="H28" s="135"/>
    </row>
    <row r="29" spans="1:8" s="61" customFormat="1" ht="18" customHeight="1" x14ac:dyDescent="0.15">
      <c r="A29" s="78"/>
      <c r="B29" s="77" t="s">
        <v>24</v>
      </c>
      <c r="C29" s="97">
        <v>59879000</v>
      </c>
      <c r="D29" s="97">
        <v>55639914</v>
      </c>
      <c r="E29" s="97">
        <v>4239086</v>
      </c>
      <c r="F29" s="97">
        <v>50265000</v>
      </c>
      <c r="G29" s="135"/>
      <c r="H29" s="135"/>
    </row>
    <row r="30" spans="1:8" s="61" customFormat="1" ht="18" customHeight="1" x14ac:dyDescent="0.15">
      <c r="A30" s="78"/>
      <c r="B30" s="77" t="s">
        <v>58</v>
      </c>
      <c r="C30" s="97">
        <v>501646000</v>
      </c>
      <c r="D30" s="97">
        <v>438455539</v>
      </c>
      <c r="E30" s="97">
        <v>63190461</v>
      </c>
      <c r="F30" s="97">
        <v>595343000</v>
      </c>
      <c r="G30" s="135"/>
      <c r="H30" s="135"/>
    </row>
    <row r="31" spans="1:8" s="61" customFormat="1" ht="12" customHeight="1" x14ac:dyDescent="0.15">
      <c r="A31" s="78"/>
      <c r="B31" s="77"/>
      <c r="C31" s="118"/>
      <c r="D31" s="118"/>
      <c r="E31" s="97"/>
      <c r="F31" s="97"/>
      <c r="G31" s="135"/>
      <c r="H31" s="135"/>
    </row>
    <row r="32" spans="1:8" s="61" customFormat="1" ht="18" customHeight="1" x14ac:dyDescent="0.15">
      <c r="A32" s="158" t="s">
        <v>18</v>
      </c>
      <c r="B32" s="159"/>
      <c r="C32" s="87">
        <v>614330000</v>
      </c>
      <c r="D32" s="87">
        <v>570619261</v>
      </c>
      <c r="E32" s="87">
        <v>43710739</v>
      </c>
      <c r="F32" s="87">
        <v>120071000</v>
      </c>
      <c r="G32" s="135"/>
      <c r="H32" s="135"/>
    </row>
    <row r="33" spans="1:8" s="61" customFormat="1" ht="18" customHeight="1" x14ac:dyDescent="0.15">
      <c r="A33" s="78"/>
      <c r="B33" s="77" t="s">
        <v>59</v>
      </c>
      <c r="C33" s="97">
        <v>614328000</v>
      </c>
      <c r="D33" s="97">
        <v>570619261</v>
      </c>
      <c r="E33" s="97">
        <v>43708739</v>
      </c>
      <c r="F33" s="97">
        <v>120069000</v>
      </c>
      <c r="G33" s="135"/>
      <c r="H33" s="135"/>
    </row>
    <row r="34" spans="1:8" s="61" customFormat="1" ht="18" customHeight="1" x14ac:dyDescent="0.15">
      <c r="A34" s="78"/>
      <c r="B34" s="77" t="s">
        <v>5</v>
      </c>
      <c r="C34" s="97">
        <v>1000</v>
      </c>
      <c r="D34" s="94">
        <v>0</v>
      </c>
      <c r="E34" s="97">
        <v>1000</v>
      </c>
      <c r="F34" s="97">
        <v>1000</v>
      </c>
      <c r="G34" s="135"/>
      <c r="H34" s="135"/>
    </row>
    <row r="35" spans="1:8" s="61" customFormat="1" ht="18" customHeight="1" x14ac:dyDescent="0.15">
      <c r="A35" s="78"/>
      <c r="B35" s="77" t="s">
        <v>60</v>
      </c>
      <c r="C35" s="97">
        <v>1000</v>
      </c>
      <c r="D35" s="94">
        <v>0</v>
      </c>
      <c r="E35" s="97">
        <v>1000</v>
      </c>
      <c r="F35" s="97">
        <v>1000</v>
      </c>
      <c r="G35" s="135"/>
      <c r="H35" s="135"/>
    </row>
    <row r="36" spans="1:8" s="61" customFormat="1" ht="12" customHeight="1" x14ac:dyDescent="0.15">
      <c r="A36" s="78"/>
      <c r="B36" s="77"/>
      <c r="C36" s="118"/>
      <c r="D36" s="122"/>
      <c r="E36" s="97"/>
      <c r="F36" s="97"/>
      <c r="G36" s="135"/>
      <c r="H36" s="135"/>
    </row>
    <row r="37" spans="1:8" s="61" customFormat="1" ht="18" customHeight="1" x14ac:dyDescent="0.15">
      <c r="A37" s="158" t="s">
        <v>19</v>
      </c>
      <c r="B37" s="159"/>
      <c r="C37" s="87">
        <v>199999000</v>
      </c>
      <c r="D37" s="85">
        <v>0</v>
      </c>
      <c r="E37" s="87">
        <v>199999000</v>
      </c>
      <c r="F37" s="87">
        <v>200000000</v>
      </c>
      <c r="G37" s="135"/>
      <c r="H37" s="135"/>
    </row>
    <row r="38" spans="1:8" s="61" customFormat="1" ht="18" customHeight="1" x14ac:dyDescent="0.15">
      <c r="A38" s="133"/>
      <c r="B38" s="71" t="s">
        <v>19</v>
      </c>
      <c r="C38" s="142">
        <v>199999000</v>
      </c>
      <c r="D38" s="96">
        <v>0</v>
      </c>
      <c r="E38" s="103">
        <v>199999000</v>
      </c>
      <c r="F38" s="103">
        <v>200000000</v>
      </c>
      <c r="G38" s="135"/>
      <c r="H38" s="135"/>
    </row>
    <row r="39" spans="1:8" s="61" customFormat="1" ht="6.75" customHeight="1" x14ac:dyDescent="0.15">
      <c r="A39" s="137"/>
      <c r="B39" s="138"/>
      <c r="C39" s="84"/>
      <c r="D39" s="139"/>
      <c r="E39" s="84"/>
      <c r="F39" s="84"/>
      <c r="G39" s="135"/>
      <c r="H39" s="135"/>
    </row>
    <row r="40" spans="1:8" x14ac:dyDescent="0.15">
      <c r="B40" s="140"/>
    </row>
  </sheetData>
  <mergeCells count="10">
    <mergeCell ref="C4:E4"/>
    <mergeCell ref="A6:B6"/>
    <mergeCell ref="A8:B8"/>
    <mergeCell ref="A32:B32"/>
    <mergeCell ref="A4:B5"/>
    <mergeCell ref="A37:B37"/>
    <mergeCell ref="A28:B28"/>
    <mergeCell ref="A11:B11"/>
    <mergeCell ref="A25:B25"/>
    <mergeCell ref="A20:B20"/>
  </mergeCells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63" t="s">
        <v>72</v>
      </c>
    </row>
    <row r="2" spans="1:9" s="82" customFormat="1" ht="18.75" customHeight="1" x14ac:dyDescent="0.15">
      <c r="A2" s="67" t="s">
        <v>46</v>
      </c>
      <c r="B2" s="67"/>
      <c r="C2" s="68"/>
    </row>
    <row r="3" spans="1:9" ht="14.25" customHeight="1" thickBot="1" x14ac:dyDescent="0.2">
      <c r="A3" s="69" t="s">
        <v>16</v>
      </c>
      <c r="B3" s="65"/>
      <c r="C3" s="65"/>
      <c r="D3" s="65"/>
      <c r="E3" s="65"/>
      <c r="F3" s="66"/>
    </row>
    <row r="4" spans="1:9" ht="14.25" customHeight="1" thickTop="1" x14ac:dyDescent="0.15">
      <c r="A4" s="160" t="s">
        <v>0</v>
      </c>
      <c r="B4" s="161"/>
      <c r="C4" s="169" t="e">
        <f>#REF!</f>
        <v>#REF!</v>
      </c>
      <c r="D4" s="170"/>
      <c r="E4" s="171"/>
      <c r="F4" s="51" t="e">
        <f>C4+1</f>
        <v>#REF!</v>
      </c>
      <c r="I4" s="4" t="s">
        <v>61</v>
      </c>
    </row>
    <row r="5" spans="1:9" ht="14.25" customHeight="1" x14ac:dyDescent="0.15">
      <c r="A5" s="162"/>
      <c r="B5" s="163"/>
      <c r="C5" s="70" t="s">
        <v>8</v>
      </c>
      <c r="D5" s="58" t="s">
        <v>36</v>
      </c>
      <c r="E5" s="58" t="s">
        <v>37</v>
      </c>
      <c r="F5" s="22" t="s">
        <v>38</v>
      </c>
    </row>
    <row r="6" spans="1:9" ht="14.25" customHeight="1" x14ac:dyDescent="0.15">
      <c r="A6" s="167" t="s">
        <v>10</v>
      </c>
      <c r="B6" s="168"/>
      <c r="C6" s="85">
        <f>SUM(C8,C11,C14,J13,C17,C20)</f>
        <v>116561000</v>
      </c>
      <c r="D6" s="85">
        <f>SUM(D8,D11,D14,K13,D17,D20,D23)</f>
        <v>113136089</v>
      </c>
      <c r="E6" s="93">
        <f>SUM(E8,E11,E14,L13,E17,E20,E23)</f>
        <v>-3424911</v>
      </c>
      <c r="F6" s="85">
        <f>SUM(F8,F11,F14,M13,F17,F20)</f>
        <v>0</v>
      </c>
    </row>
    <row r="7" spans="1:9" ht="7.5" customHeight="1" x14ac:dyDescent="0.15">
      <c r="A7" s="73"/>
      <c r="B7" s="74"/>
      <c r="C7" s="121"/>
      <c r="D7" s="121"/>
      <c r="E7" s="110"/>
      <c r="F7" s="117"/>
    </row>
    <row r="8" spans="1:9" ht="14.25" customHeight="1" x14ac:dyDescent="0.15">
      <c r="A8" s="166" t="s">
        <v>33</v>
      </c>
      <c r="B8" s="159"/>
      <c r="C8" s="88">
        <f>SUM(C9)</f>
        <v>19200000</v>
      </c>
      <c r="D8" s="88">
        <f>SUM(D9)</f>
        <v>17956900</v>
      </c>
      <c r="E8" s="93">
        <f>SUM(E9)</f>
        <v>-1243100</v>
      </c>
      <c r="F8" s="121">
        <f>SUM(F9)</f>
        <v>0</v>
      </c>
    </row>
    <row r="9" spans="1:9" ht="14.25" customHeight="1" x14ac:dyDescent="0.15">
      <c r="A9" s="81"/>
      <c r="B9" s="77" t="s">
        <v>33</v>
      </c>
      <c r="C9" s="90">
        <v>19200000</v>
      </c>
      <c r="D9" s="90">
        <v>17956900</v>
      </c>
      <c r="E9" s="91">
        <f>D9-C9</f>
        <v>-1243100</v>
      </c>
      <c r="F9" s="94">
        <v>0</v>
      </c>
    </row>
    <row r="10" spans="1:9" ht="7.5" customHeight="1" x14ac:dyDescent="0.15">
      <c r="A10" s="81"/>
      <c r="B10" s="77"/>
      <c r="C10" s="121"/>
      <c r="D10" s="121"/>
      <c r="E10" s="93"/>
      <c r="F10" s="94"/>
    </row>
    <row r="11" spans="1:9" ht="14.25" customHeight="1" x14ac:dyDescent="0.15">
      <c r="A11" s="166" t="s">
        <v>39</v>
      </c>
      <c r="B11" s="159"/>
      <c r="C11" s="88">
        <f>SUM(C12)</f>
        <v>18514000</v>
      </c>
      <c r="D11" s="88">
        <f>SUM(D12)</f>
        <v>16252312</v>
      </c>
      <c r="E11" s="93">
        <f>SUM(E12)</f>
        <v>-2261688</v>
      </c>
      <c r="F11" s="88">
        <f>SUM(F12)</f>
        <v>0</v>
      </c>
    </row>
    <row r="12" spans="1:9" ht="14.25" customHeight="1" x14ac:dyDescent="0.15">
      <c r="A12" s="81"/>
      <c r="B12" s="77" t="s">
        <v>39</v>
      </c>
      <c r="C12" s="90">
        <v>18514000</v>
      </c>
      <c r="D12" s="90">
        <v>16252312</v>
      </c>
      <c r="E12" s="91">
        <f>D12-C12</f>
        <v>-2261688</v>
      </c>
      <c r="F12" s="94">
        <v>0</v>
      </c>
    </row>
    <row r="13" spans="1:9" ht="7.5" customHeight="1" x14ac:dyDescent="0.15">
      <c r="A13" s="81"/>
      <c r="B13" s="77"/>
      <c r="C13" s="121"/>
      <c r="D13" s="121"/>
      <c r="E13" s="93"/>
      <c r="F13" s="94"/>
    </row>
    <row r="14" spans="1:9" ht="14.25" customHeight="1" x14ac:dyDescent="0.15">
      <c r="A14" s="166" t="s">
        <v>3</v>
      </c>
      <c r="B14" s="159"/>
      <c r="C14" s="88">
        <f>SUM(C15)</f>
        <v>12079000</v>
      </c>
      <c r="D14" s="88">
        <f>SUM(D15)</f>
        <v>9768602</v>
      </c>
      <c r="E14" s="93">
        <f>SUM(E15)</f>
        <v>-2310398</v>
      </c>
      <c r="F14" s="88">
        <f>SUM(F15)</f>
        <v>0</v>
      </c>
    </row>
    <row r="15" spans="1:9" ht="14.25" customHeight="1" x14ac:dyDescent="0.15">
      <c r="A15" s="81"/>
      <c r="B15" s="77" t="s">
        <v>4</v>
      </c>
      <c r="C15" s="90">
        <v>12079000</v>
      </c>
      <c r="D15" s="90">
        <v>9768602</v>
      </c>
      <c r="E15" s="91">
        <f>D15-C15</f>
        <v>-2310398</v>
      </c>
      <c r="F15" s="94">
        <v>0</v>
      </c>
    </row>
    <row r="16" spans="1:9" ht="7.5" customHeight="1" x14ac:dyDescent="0.15">
      <c r="A16" s="81"/>
      <c r="B16" s="77"/>
      <c r="C16" s="121"/>
      <c r="D16" s="121"/>
      <c r="E16" s="93"/>
      <c r="F16" s="94"/>
    </row>
    <row r="17" spans="1:9" ht="14.25" customHeight="1" x14ac:dyDescent="0.15">
      <c r="A17" s="166" t="s">
        <v>6</v>
      </c>
      <c r="B17" s="159"/>
      <c r="C17" s="85">
        <f>SUM(C18)</f>
        <v>64200000</v>
      </c>
      <c r="D17" s="85">
        <f>SUM(D18)</f>
        <v>64200593</v>
      </c>
      <c r="E17" s="106">
        <f>SUM(E18)</f>
        <v>593</v>
      </c>
      <c r="F17" s="85">
        <f>SUM(F18)</f>
        <v>0</v>
      </c>
    </row>
    <row r="18" spans="1:9" ht="14.25" customHeight="1" x14ac:dyDescent="0.15">
      <c r="A18" s="80"/>
      <c r="B18" s="77" t="s">
        <v>6</v>
      </c>
      <c r="C18" s="90">
        <v>64200000</v>
      </c>
      <c r="D18" s="90">
        <v>64200593</v>
      </c>
      <c r="E18" s="91">
        <f>D18-C18</f>
        <v>593</v>
      </c>
      <c r="F18" s="94">
        <v>0</v>
      </c>
    </row>
    <row r="19" spans="1:9" ht="7.5" customHeight="1" x14ac:dyDescent="0.15">
      <c r="A19" s="80"/>
      <c r="B19" s="77"/>
      <c r="C19" s="121"/>
      <c r="D19" s="121"/>
      <c r="E19" s="93"/>
      <c r="F19" s="94"/>
    </row>
    <row r="20" spans="1:9" ht="14.25" customHeight="1" x14ac:dyDescent="0.15">
      <c r="A20" s="166" t="s">
        <v>15</v>
      </c>
      <c r="B20" s="159"/>
      <c r="C20" s="88">
        <f>SUM(C21:C21)</f>
        <v>2568000</v>
      </c>
      <c r="D20" s="88">
        <f>SUM(D21:D21)</f>
        <v>3958287</v>
      </c>
      <c r="E20" s="93">
        <f>SUM(E21:E21)</f>
        <v>1390287</v>
      </c>
      <c r="F20" s="88">
        <f>SUM(F21)</f>
        <v>0</v>
      </c>
    </row>
    <row r="21" spans="1:9" ht="14.25" customHeight="1" x14ac:dyDescent="0.15">
      <c r="A21" s="81"/>
      <c r="B21" s="77" t="s">
        <v>15</v>
      </c>
      <c r="C21" s="90">
        <v>2568000</v>
      </c>
      <c r="D21" s="90">
        <v>3958287</v>
      </c>
      <c r="E21" s="91">
        <f>D21-C21</f>
        <v>1390287</v>
      </c>
      <c r="F21" s="94">
        <v>0</v>
      </c>
    </row>
    <row r="22" spans="1:9" ht="7.5" customHeight="1" x14ac:dyDescent="0.15">
      <c r="A22" s="81"/>
      <c r="B22" s="77"/>
      <c r="C22" s="90"/>
      <c r="D22" s="90"/>
      <c r="E22" s="91"/>
      <c r="F22" s="94"/>
    </row>
    <row r="23" spans="1:9" ht="14.25" customHeight="1" x14ac:dyDescent="0.15">
      <c r="A23" s="166" t="s">
        <v>14</v>
      </c>
      <c r="B23" s="159"/>
      <c r="C23" s="88">
        <f>SUM(C24)</f>
        <v>0</v>
      </c>
      <c r="D23" s="88">
        <f>SUM(D24)</f>
        <v>999395</v>
      </c>
      <c r="E23" s="130">
        <f>SUM(E24)</f>
        <v>999395</v>
      </c>
      <c r="F23" s="88">
        <f>SUM(F24)</f>
        <v>0</v>
      </c>
    </row>
    <row r="24" spans="1:9" ht="14.25" customHeight="1" x14ac:dyDescent="0.15">
      <c r="A24" s="83"/>
      <c r="B24" s="129" t="s">
        <v>69</v>
      </c>
      <c r="C24" s="123">
        <v>0</v>
      </c>
      <c r="D24" s="96">
        <v>999395</v>
      </c>
      <c r="E24" s="127">
        <f>D24-C24</f>
        <v>999395</v>
      </c>
      <c r="F24" s="96">
        <v>0</v>
      </c>
    </row>
    <row r="25" spans="1:9" ht="14.25" customHeight="1" x14ac:dyDescent="0.15">
      <c r="A25" s="29" t="s">
        <v>70</v>
      </c>
      <c r="B25" s="131"/>
      <c r="C25" s="94"/>
      <c r="D25" s="94"/>
      <c r="E25" s="126"/>
      <c r="F25" s="94"/>
    </row>
    <row r="26" spans="1:9" ht="14.25" customHeight="1" x14ac:dyDescent="0.15">
      <c r="A26" s="10" t="s">
        <v>63</v>
      </c>
      <c r="B26" s="29"/>
      <c r="C26" s="94"/>
      <c r="D26" s="125"/>
      <c r="E26" s="125"/>
      <c r="F26" s="125"/>
    </row>
    <row r="27" spans="1:9" ht="18.75" customHeight="1" x14ac:dyDescent="0.15"/>
    <row r="28" spans="1:9" ht="18.75" customHeight="1" x14ac:dyDescent="0.15">
      <c r="A28" s="67" t="s">
        <v>62</v>
      </c>
    </row>
    <row r="29" spans="1:9" ht="14.25" thickBot="1" x14ac:dyDescent="0.2">
      <c r="A29" s="69" t="s">
        <v>16</v>
      </c>
      <c r="B29" s="6"/>
      <c r="C29" s="6"/>
      <c r="D29" s="6"/>
      <c r="E29" s="6"/>
      <c r="F29" s="6"/>
    </row>
    <row r="30" spans="1:9" ht="14.25" customHeight="1" thickTop="1" x14ac:dyDescent="0.15">
      <c r="A30" s="160" t="s">
        <v>0</v>
      </c>
      <c r="B30" s="161"/>
      <c r="C30" s="169" t="e">
        <f>C4</f>
        <v>#REF!</v>
      </c>
      <c r="D30" s="172"/>
      <c r="E30" s="173"/>
      <c r="F30" s="51" t="e">
        <f>F4</f>
        <v>#REF!</v>
      </c>
      <c r="I30" s="4" t="s">
        <v>61</v>
      </c>
    </row>
    <row r="31" spans="1:9" ht="14.25" customHeight="1" x14ac:dyDescent="0.15">
      <c r="A31" s="162"/>
      <c r="B31" s="163"/>
      <c r="C31" s="70" t="s">
        <v>8</v>
      </c>
      <c r="D31" s="70" t="s">
        <v>45</v>
      </c>
      <c r="E31" s="58" t="s">
        <v>37</v>
      </c>
      <c r="F31" s="22" t="s">
        <v>38</v>
      </c>
    </row>
    <row r="32" spans="1:9" ht="14.25" customHeight="1" x14ac:dyDescent="0.15">
      <c r="A32" s="167" t="s">
        <v>10</v>
      </c>
      <c r="B32" s="168"/>
      <c r="C32" s="85">
        <f>SUM(C34,C37)</f>
        <v>116561000</v>
      </c>
      <c r="D32" s="121">
        <f>SUM(D34,D37)</f>
        <v>71696938</v>
      </c>
      <c r="E32" s="121">
        <f>SUM(E34,E37)</f>
        <v>44864062</v>
      </c>
      <c r="F32" s="121">
        <f>SUM(F34,F37)</f>
        <v>0</v>
      </c>
    </row>
    <row r="33" spans="1:6" ht="7.5" customHeight="1" x14ac:dyDescent="0.15">
      <c r="A33" s="73"/>
      <c r="B33" s="74"/>
      <c r="C33" s="90"/>
      <c r="D33" s="115"/>
      <c r="E33" s="115"/>
      <c r="F33" s="94"/>
    </row>
    <row r="34" spans="1:6" ht="14.25" customHeight="1" x14ac:dyDescent="0.15">
      <c r="A34" s="166" t="s">
        <v>17</v>
      </c>
      <c r="B34" s="159"/>
      <c r="C34" s="88">
        <f>SUM(C35)</f>
        <v>73720000</v>
      </c>
      <c r="D34" s="124">
        <f>SUM(D35)</f>
        <v>71696938</v>
      </c>
      <c r="E34" s="124">
        <f>SUM(E35)</f>
        <v>2023062</v>
      </c>
      <c r="F34" s="121">
        <f>SUM(F35)</f>
        <v>0</v>
      </c>
    </row>
    <row r="35" spans="1:6" ht="14.25" customHeight="1" x14ac:dyDescent="0.15">
      <c r="A35" s="81"/>
      <c r="B35" s="77" t="s">
        <v>51</v>
      </c>
      <c r="C35" s="90">
        <v>73720000</v>
      </c>
      <c r="D35" s="115">
        <v>71696938</v>
      </c>
      <c r="E35" s="90">
        <f>C35-D35</f>
        <v>2023062</v>
      </c>
      <c r="F35" s="94">
        <v>0</v>
      </c>
    </row>
    <row r="36" spans="1:6" ht="7.5" customHeight="1" x14ac:dyDescent="0.15">
      <c r="A36" s="81"/>
      <c r="B36" s="77"/>
      <c r="C36" s="90"/>
      <c r="D36" s="115"/>
      <c r="E36" s="115"/>
      <c r="F36" s="94"/>
    </row>
    <row r="37" spans="1:6" ht="14.25" customHeight="1" x14ac:dyDescent="0.15">
      <c r="A37" s="166" t="s">
        <v>19</v>
      </c>
      <c r="B37" s="159"/>
      <c r="C37" s="88">
        <f>SUM(C38)</f>
        <v>42841000</v>
      </c>
      <c r="D37" s="124">
        <f>SUM(D38)</f>
        <v>0</v>
      </c>
      <c r="E37" s="124">
        <f>SUM(E38)</f>
        <v>42841000</v>
      </c>
      <c r="F37" s="121">
        <f>SUM(F38)</f>
        <v>0</v>
      </c>
    </row>
    <row r="38" spans="1:6" ht="14.25" customHeight="1" x14ac:dyDescent="0.15">
      <c r="A38" s="79"/>
      <c r="B38" s="71" t="s">
        <v>19</v>
      </c>
      <c r="C38" s="119">
        <v>42841000</v>
      </c>
      <c r="D38" s="95">
        <v>0</v>
      </c>
      <c r="E38" s="95">
        <f>C38-D38</f>
        <v>42841000</v>
      </c>
      <c r="F38" s="96">
        <v>0</v>
      </c>
    </row>
    <row r="39" spans="1:6" ht="14.25" customHeight="1" x14ac:dyDescent="0.15">
      <c r="A39" s="10"/>
      <c r="B39" s="14"/>
      <c r="C39" s="6"/>
      <c r="D39" s="6"/>
      <c r="E39" s="6"/>
      <c r="F39" s="65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7-21(廃止)</vt:lpstr>
      <vt:lpstr>7-22(1)</vt:lpstr>
      <vt:lpstr>7-22(2)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2024-03-01T01:41:14Z</cp:lastPrinted>
  <dcterms:created xsi:type="dcterms:W3CDTF">2001-07-09T00:00:16Z</dcterms:created>
  <dcterms:modified xsi:type="dcterms:W3CDTF">2024-03-01T01:41:49Z</dcterms:modified>
</cp:coreProperties>
</file>