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pi.box.com/wopi/files/2452659342272/WOPIServiceId_TP_BOX_2/WOPIUserId_-/"/>
    </mc:Choice>
  </mc:AlternateContent>
  <xr:revisionPtr revIDLastSave="630" documentId="8_{905ECBE5-EA02-4832-861C-F25902D3B8BC}" xr6:coauthVersionLast="47" xr6:coauthVersionMax="47" xr10:uidLastSave="{B601C171-BE25-4CA7-A60A-DD2FE572F822}"/>
  <bookViews>
    <workbookView xWindow="-108" yWindow="-108" windowWidth="23256" windowHeight="12456" tabRatio="598" xr2:uid="{00000000-000D-0000-FFFF-FFFF00000000}"/>
  </bookViews>
  <sheets>
    <sheet name="報告書" sheetId="19" r:id="rId1"/>
    <sheet name="No.178別紙" sheetId="11" r:id="rId2"/>
    <sheet name="企画課使用" sheetId="5" state="hidden" r:id="rId3"/>
  </sheets>
  <externalReferences>
    <externalReference r:id="rId4"/>
    <externalReference r:id="rId5"/>
    <externalReference r:id="rId6"/>
    <externalReference r:id="rId7"/>
    <externalReference r:id="rId8"/>
  </externalReferences>
  <definedNames>
    <definedName name="_xlnm._FilterDatabase" localSheetId="0" hidden="1">報告書!$A$9:$V$620</definedName>
    <definedName name="a">#REF!</definedName>
    <definedName name="_xlnm.Print_Area" localSheetId="1">No.178別紙!$A$1:$AB$10</definedName>
    <definedName name="_xlnm.Print_Area" localSheetId="0">報告書!$A$1:$V$620</definedName>
    <definedName name="_xlnm.Print_Titles" localSheetId="0">報告書!$1:$9</definedName>
    <definedName name="あああ" localSheetId="1">[1]企画課使用!$A$9:$A$11</definedName>
    <definedName name="あああ">#REF!</definedName>
    <definedName name="アンケート実施方法" localSheetId="1">[2]企画課使用!$A$9:$A$11</definedName>
    <definedName name="アンケート実施方法">#REF!</definedName>
    <definedName name="アンケート実施方法２">#REF!</definedName>
    <definedName name="アンケート調査実施者" localSheetId="0">[3]企画課使用!$A$11:$A$13</definedName>
    <definedName name="アンケート調査実施者">企画課使用!$A$11:$A$13</definedName>
    <definedName name="モニタリング">#REF!</definedName>
    <definedName name="委託形態" localSheetId="1">#REF!</definedName>
    <definedName name="委託形態">#REF!</definedName>
    <definedName name="委託形態１">#REF!</definedName>
    <definedName name="委託形態２" localSheetId="1">#REF!</definedName>
    <definedName name="委託形態２">#REF!</definedName>
    <definedName name="委託形態３">#REF!</definedName>
    <definedName name="業務区分" localSheetId="1">#REF!</definedName>
    <definedName name="業務区分" localSheetId="0">[3]企画課使用!$A$3:$A$8</definedName>
    <definedName name="業務区分">企画課使用!$A$3:$A$8</definedName>
    <definedName name="業務区分２">企画課使用!$A$37:$A$42</definedName>
    <definedName name="斜線">#REF!</definedName>
    <definedName name="処分の分類" localSheetId="1">[4]企画課使用!$A$14:$A$19</definedName>
    <definedName name="処分の分類">企画課使用!$A$28:$A$33</definedName>
    <definedName name="報告書未提出の理由" localSheetId="0">[3]企画課使用!$A$16:$A$20</definedName>
    <definedName name="報告書未提出の理由">企画課使用!$A$16:$A$20</definedName>
    <definedName name="面談等の相手" localSheetId="0">[3]企画課使用!$A$23:$A$25</definedName>
    <definedName name="面談等の相手">企画課使用!$A$23:$A$25</definedName>
    <definedName name="令和元年度" localSheetId="1">[5]企画課使用!$A$9:$A$11</definedName>
    <definedName name="令和元年度">#REF!</definedName>
  </definedNames>
  <calcPr calcId="191028"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16" i="19" l="1" a="1"/>
  <c r="Q616" i="19" a="1"/>
  <c r="U615" i="19" a="1"/>
  <c r="Q615" i="19" a="1"/>
  <c r="U614" i="19" a="1"/>
  <c r="Q614" i="19" a="1"/>
  <c r="T613" i="19"/>
  <c r="U613" i="19" s="1" a="1"/>
  <c r="P613" i="19"/>
  <c r="Q613" i="19" s="1" a="1"/>
  <c r="T612" i="19"/>
  <c r="U612" i="19" s="1" a="1"/>
  <c r="P612" i="19"/>
  <c r="Q612" i="19" s="1" a="1"/>
  <c r="T611" i="19"/>
  <c r="U611" i="19" s="1" a="1"/>
  <c r="P611" i="19"/>
  <c r="Q611" i="19" s="1" a="1"/>
  <c r="T610" i="19"/>
  <c r="P610" i="19"/>
  <c r="Q610" i="19" s="1" a="1"/>
  <c r="P609" i="19"/>
  <c r="Q609" i="19" s="1" a="1"/>
  <c r="T608" i="19"/>
  <c r="P608" i="19"/>
  <c r="Q608" i="19" s="1" a="1"/>
  <c r="T607" i="19"/>
  <c r="P607" i="19"/>
  <c r="Q607" i="19" s="1" a="1"/>
  <c r="T606" i="19"/>
  <c r="P606" i="19"/>
  <c r="Q606" i="19" s="1" a="1"/>
  <c r="T605" i="19"/>
  <c r="U605" i="19" s="1" a="1"/>
  <c r="P605" i="19"/>
  <c r="Q605" i="19" s="1" a="1"/>
  <c r="T604" i="19"/>
  <c r="U604" i="19" s="1" a="1"/>
  <c r="P604" i="19"/>
  <c r="Q604" i="19" s="1" a="1"/>
  <c r="T603" i="19"/>
  <c r="U603" i="19" s="1" a="1"/>
  <c r="P603" i="19"/>
  <c r="Q603" i="19" s="1" a="1"/>
  <c r="T602" i="19"/>
  <c r="U602" i="19" s="1" a="1"/>
  <c r="P602" i="19"/>
  <c r="Q602" i="19" s="1" a="1"/>
  <c r="T601" i="19"/>
  <c r="U601" i="19" s="1" a="1"/>
  <c r="P601" i="19"/>
  <c r="Q601" i="19" s="1" a="1"/>
  <c r="T600" i="19"/>
  <c r="U600" i="19" s="1" a="1"/>
  <c r="P600" i="19"/>
  <c r="Q600" i="19" s="1" a="1"/>
  <c r="T599" i="19"/>
  <c r="U599" i="19" s="1" a="1"/>
  <c r="P599" i="19"/>
  <c r="Q599" i="19" s="1" a="1"/>
  <c r="T598" i="19"/>
  <c r="U598" i="19" s="1" a="1"/>
  <c r="P598" i="19"/>
  <c r="Q598" i="19" s="1" a="1"/>
  <c r="T597" i="19"/>
  <c r="U597" i="19" s="1" a="1"/>
  <c r="P597" i="19"/>
  <c r="Q597" i="19" s="1" a="1"/>
  <c r="T596" i="19"/>
  <c r="U596" i="19" s="1" a="1"/>
  <c r="P596" i="19"/>
  <c r="Q596" i="19" s="1" a="1"/>
  <c r="T595" i="19"/>
  <c r="U595" i="19" s="1" a="1"/>
  <c r="P595" i="19"/>
  <c r="Q595" i="19" s="1" a="1"/>
  <c r="T594" i="19"/>
  <c r="U594" i="19" s="1" a="1"/>
  <c r="P594" i="19"/>
  <c r="Q594" i="19" s="1" a="1"/>
  <c r="T593" i="19"/>
  <c r="P593" i="19"/>
  <c r="Q593" i="19" s="1" a="1"/>
  <c r="T592" i="19"/>
  <c r="P592" i="19"/>
  <c r="Q592" i="19" s="1" a="1"/>
  <c r="T591" i="19"/>
  <c r="U591" i="19" s="1" a="1"/>
  <c r="P591" i="19"/>
  <c r="Q591" i="19" s="1" a="1"/>
  <c r="T590" i="19"/>
  <c r="P590" i="19"/>
  <c r="Q590" i="19" s="1" a="1"/>
  <c r="T589" i="19"/>
  <c r="U589" i="19" s="1" a="1"/>
  <c r="P589" i="19"/>
  <c r="Q589" i="19" s="1" a="1"/>
  <c r="T588" i="19"/>
  <c r="U588" i="19" s="1" a="1"/>
  <c r="P588" i="19"/>
  <c r="Q588" i="19" s="1" a="1"/>
  <c r="T587" i="19"/>
  <c r="U587" i="19" s="1" a="1"/>
  <c r="P587" i="19"/>
  <c r="Q587" i="19" s="1" a="1"/>
  <c r="T586" i="19"/>
  <c r="U586" i="19" s="1" a="1"/>
  <c r="P586" i="19"/>
  <c r="Q586" i="19" s="1" a="1"/>
  <c r="T585" i="19"/>
  <c r="U585" i="19" s="1" a="1"/>
  <c r="P585" i="19"/>
  <c r="Q585" i="19" s="1" a="1"/>
  <c r="T584" i="19"/>
  <c r="U584" i="19" s="1" a="1"/>
  <c r="P584" i="19"/>
  <c r="Q584" i="19" s="1" a="1"/>
  <c r="T583" i="19"/>
  <c r="U583" i="19" s="1" a="1"/>
  <c r="P583" i="19"/>
  <c r="Q583" i="19" s="1" a="1"/>
  <c r="T582" i="19"/>
  <c r="U582" i="19" s="1" a="1"/>
  <c r="P582" i="19"/>
  <c r="Q582" i="19" s="1" a="1"/>
  <c r="T581" i="19"/>
  <c r="U581" i="19" s="1" a="1"/>
  <c r="P581" i="19"/>
  <c r="Q581" i="19" s="1" a="1"/>
  <c r="T580" i="19"/>
  <c r="U580" i="19" s="1" a="1"/>
  <c r="P580" i="19"/>
  <c r="Q580" i="19" s="1" a="1"/>
  <c r="T579" i="19"/>
  <c r="U579" i="19" s="1" a="1"/>
  <c r="P579" i="19"/>
  <c r="Q579" i="19" s="1" a="1"/>
  <c r="T578" i="19"/>
  <c r="U578" i="19" s="1" a="1"/>
  <c r="P578" i="19"/>
  <c r="Q578" i="19" s="1" a="1"/>
  <c r="T577" i="19"/>
  <c r="U577" i="19" s="1" a="1"/>
  <c r="P577" i="19"/>
  <c r="Q577" i="19" s="1" a="1"/>
  <c r="T576" i="19"/>
  <c r="U576" i="19" s="1" a="1"/>
  <c r="P576" i="19"/>
  <c r="Q576" i="19" s="1" a="1"/>
  <c r="T575" i="19"/>
  <c r="U575" i="19" s="1" a="1"/>
  <c r="P575" i="19"/>
  <c r="Q575" i="19" s="1" a="1"/>
  <c r="T574" i="19"/>
  <c r="U574" i="19" s="1" a="1"/>
  <c r="P574" i="19"/>
  <c r="Q574" i="19" s="1" a="1"/>
  <c r="T573" i="19"/>
  <c r="U573" i="19" s="1" a="1"/>
  <c r="P573" i="19"/>
  <c r="Q573" i="19" s="1" a="1"/>
  <c r="T572" i="19"/>
  <c r="U572" i="19" s="1" a="1"/>
  <c r="P572" i="19"/>
  <c r="Q572" i="19" s="1" a="1"/>
  <c r="T571" i="19"/>
  <c r="U571" i="19" s="1" a="1"/>
  <c r="P571" i="19"/>
  <c r="Q571" i="19" s="1" a="1"/>
  <c r="T570" i="19"/>
  <c r="U570" i="19" s="1" a="1"/>
  <c r="P570" i="19"/>
  <c r="Q570" i="19" s="1" a="1"/>
  <c r="T569" i="19"/>
  <c r="U569" i="19" s="1" a="1"/>
  <c r="P569" i="19"/>
  <c r="Q569" i="19" s="1" a="1"/>
  <c r="T568" i="19"/>
  <c r="U568" i="19" s="1" a="1"/>
  <c r="P568" i="19"/>
  <c r="Q568" i="19" s="1" a="1"/>
  <c r="T567" i="19"/>
  <c r="U567" i="19" s="1" a="1"/>
  <c r="P567" i="19"/>
  <c r="Q567" i="19" s="1" a="1"/>
  <c r="T566" i="19"/>
  <c r="U566" i="19" s="1" a="1"/>
  <c r="P566" i="19"/>
  <c r="Q566" i="19" s="1" a="1"/>
  <c r="T565" i="19"/>
  <c r="U565" i="19" s="1" a="1"/>
  <c r="P565" i="19"/>
  <c r="Q565" i="19" s="1" a="1"/>
  <c r="T564" i="19"/>
  <c r="U564" i="19" s="1" a="1"/>
  <c r="P564" i="19"/>
  <c r="Q564" i="19" s="1" a="1"/>
  <c r="T563" i="19"/>
  <c r="U563" i="19" s="1" a="1"/>
  <c r="P563" i="19"/>
  <c r="Q563" i="19" s="1" a="1"/>
  <c r="T562" i="19"/>
  <c r="U562" i="19" s="1" a="1"/>
  <c r="P562" i="19"/>
  <c r="Q562" i="19" s="1" a="1"/>
  <c r="T561" i="19"/>
  <c r="U561" i="19" s="1" a="1"/>
  <c r="P561" i="19"/>
  <c r="Q561" i="19" s="1" a="1"/>
  <c r="T560" i="19"/>
  <c r="U560" i="19" s="1" a="1"/>
  <c r="P560" i="19"/>
  <c r="Q560" i="19" s="1" a="1"/>
  <c r="T559" i="19"/>
  <c r="U559" i="19" s="1" a="1"/>
  <c r="P559" i="19"/>
  <c r="Q559" i="19" s="1" a="1"/>
  <c r="T558" i="19"/>
  <c r="U558" i="19" s="1" a="1"/>
  <c r="P558" i="19"/>
  <c r="Q558" i="19" s="1" a="1"/>
  <c r="T557" i="19"/>
  <c r="U557" i="19" s="1" a="1"/>
  <c r="P557" i="19"/>
  <c r="Q557" i="19" s="1" a="1"/>
  <c r="T556" i="19"/>
  <c r="U556" i="19" s="1" a="1"/>
  <c r="P556" i="19"/>
  <c r="Q556" i="19" s="1" a="1"/>
  <c r="T555" i="19"/>
  <c r="U555" i="19" s="1" a="1"/>
  <c r="P555" i="19"/>
  <c r="Q555" i="19" s="1" a="1"/>
  <c r="T554" i="19"/>
  <c r="U554" i="19" s="1" a="1"/>
  <c r="P554" i="19"/>
  <c r="Q554" i="19" s="1" a="1"/>
  <c r="T553" i="19"/>
  <c r="U553" i="19" s="1" a="1"/>
  <c r="P553" i="19"/>
  <c r="Q553" i="19" s="1" a="1"/>
  <c r="T552" i="19"/>
  <c r="U552" i="19" s="1" a="1"/>
  <c r="P552" i="19"/>
  <c r="Q552" i="19" s="1" a="1"/>
  <c r="T551" i="19"/>
  <c r="U551" i="19" s="1" a="1"/>
  <c r="P551" i="19"/>
  <c r="Q551" i="19" s="1" a="1"/>
  <c r="Q550" i="19" a="1"/>
  <c r="T549" i="19"/>
  <c r="P549" i="19"/>
  <c r="Q549" i="19" s="1" a="1"/>
  <c r="T548" i="19"/>
  <c r="U548" i="19" s="1" a="1"/>
  <c r="Q548" i="19" a="1"/>
  <c r="T547" i="19"/>
  <c r="U547" i="19" s="1" a="1"/>
  <c r="P547" i="19"/>
  <c r="Q547" i="19" s="1" a="1"/>
  <c r="Q546" i="19" a="1"/>
  <c r="Q545" i="19" a="1"/>
  <c r="Q544" i="19" a="1"/>
  <c r="Q543" i="19" a="1"/>
  <c r="Q542" i="19" a="1"/>
  <c r="T541" i="19"/>
  <c r="P541" i="19"/>
  <c r="Q541" i="19" s="1" a="1"/>
  <c r="T540" i="19"/>
  <c r="P540" i="19"/>
  <c r="Q540" i="19" s="1" a="1"/>
  <c r="T539" i="19"/>
  <c r="Q539" i="19" a="1"/>
  <c r="T538" i="19"/>
  <c r="U538" i="19" s="1" a="1"/>
  <c r="P538" i="19"/>
  <c r="Q538" i="19" s="1" a="1"/>
  <c r="T537" i="19"/>
  <c r="U537" i="19" s="1" a="1"/>
  <c r="P537" i="19"/>
  <c r="Q537" i="19" s="1" a="1"/>
  <c r="T536" i="19"/>
  <c r="U536" i="19" s="1" a="1"/>
  <c r="P536" i="19"/>
  <c r="Q536" i="19" s="1" a="1"/>
  <c r="U535" i="19" a="1"/>
  <c r="Q535" i="19" a="1"/>
  <c r="T534" i="19"/>
  <c r="U534" i="19" s="1" a="1"/>
  <c r="P534" i="19"/>
  <c r="Q534" i="19" s="1" a="1"/>
  <c r="Q533" i="19" a="1"/>
  <c r="T532" i="19"/>
  <c r="U532" i="19" s="1" a="1"/>
  <c r="P532" i="19"/>
  <c r="Q532" i="19" s="1" a="1"/>
  <c r="T531" i="19"/>
  <c r="U531" i="19" s="1" a="1"/>
  <c r="P531" i="19"/>
  <c r="Q531" i="19" s="1" a="1"/>
  <c r="T530" i="19"/>
  <c r="U530" i="19" s="1" a="1"/>
  <c r="P530" i="19"/>
  <c r="Q530" i="19" s="1" a="1"/>
  <c r="T529" i="19"/>
  <c r="U529" i="19" s="1" a="1"/>
  <c r="P529" i="19"/>
  <c r="Q529" i="19" s="1" a="1"/>
  <c r="Q528" i="19" a="1"/>
  <c r="T527" i="19"/>
  <c r="U527" i="19" s="1" a="1"/>
  <c r="P527" i="19"/>
  <c r="Q527" i="19" s="1" a="1"/>
  <c r="T526" i="19"/>
  <c r="U526" i="19" s="1" a="1"/>
  <c r="P526" i="19"/>
  <c r="Q526" i="19" s="1" a="1"/>
  <c r="T525" i="19"/>
  <c r="U525" i="19" s="1" a="1"/>
  <c r="P525" i="19"/>
  <c r="Q525" i="19" s="1" a="1"/>
  <c r="T524" i="19"/>
  <c r="Q524" i="19" a="1"/>
  <c r="T523" i="19"/>
  <c r="U523" i="19" s="1" a="1"/>
  <c r="P523" i="19"/>
  <c r="Q523" i="19" s="1" a="1"/>
  <c r="T522" i="19"/>
  <c r="U522" i="19" s="1" a="1"/>
  <c r="P522" i="19"/>
  <c r="Q522" i="19" s="1" a="1"/>
  <c r="T521" i="19"/>
  <c r="U521" i="19" s="1" a="1"/>
  <c r="P521" i="19"/>
  <c r="Q521" i="19" s="1" a="1"/>
  <c r="T520" i="19"/>
  <c r="U520" i="19" s="1" a="1"/>
  <c r="P520" i="19"/>
  <c r="Q520" i="19" s="1" a="1"/>
  <c r="T519" i="19"/>
  <c r="U519" i="19" s="1" a="1"/>
  <c r="P519" i="19"/>
  <c r="Q519" i="19" s="1" a="1"/>
  <c r="T518" i="19"/>
  <c r="U518" i="19" s="1" a="1"/>
  <c r="P518" i="19"/>
  <c r="Q518" i="19" s="1" a="1"/>
  <c r="T517" i="19"/>
  <c r="U517" i="19" s="1" a="1"/>
  <c r="P517" i="19"/>
  <c r="Q517" i="19" s="1" a="1"/>
  <c r="T516" i="19"/>
  <c r="U516" i="19" s="1" a="1"/>
  <c r="P516" i="19"/>
  <c r="Q516" i="19" s="1" a="1"/>
  <c r="P515" i="19"/>
  <c r="Q515" i="19" s="1" a="1"/>
  <c r="T514" i="19"/>
  <c r="U514" i="19" s="1" a="1"/>
  <c r="P514" i="19"/>
  <c r="Q514" i="19" s="1" a="1"/>
  <c r="T513" i="19"/>
  <c r="Q513" i="19" a="1"/>
  <c r="T512" i="19"/>
  <c r="U512" i="19" s="1" a="1"/>
  <c r="Q512" i="19" a="1"/>
  <c r="T511" i="19"/>
  <c r="U511" i="19" s="1" a="1"/>
  <c r="Q511" i="19" a="1"/>
  <c r="T510" i="19"/>
  <c r="U510" i="19" s="1" a="1"/>
  <c r="P510" i="19"/>
  <c r="Q510" i="19" s="1" a="1"/>
  <c r="T509" i="19"/>
  <c r="U509" i="19" s="1" a="1"/>
  <c r="Q509" i="19" a="1"/>
  <c r="T508" i="19"/>
  <c r="U508" i="19" s="1" a="1"/>
  <c r="P508" i="19"/>
  <c r="Q508" i="19" s="1" a="1"/>
  <c r="T507" i="19"/>
  <c r="U507" i="19" s="1" a="1"/>
  <c r="P507" i="19"/>
  <c r="Q507" i="19" s="1" a="1"/>
  <c r="T506" i="19"/>
  <c r="U506" i="19" s="1" a="1"/>
  <c r="P506" i="19"/>
  <c r="Q506" i="19" s="1" a="1"/>
  <c r="T505" i="19"/>
  <c r="U505" i="19" s="1" a="1"/>
  <c r="P505" i="19"/>
  <c r="Q505" i="19" s="1" a="1"/>
  <c r="T504" i="19"/>
  <c r="P504" i="19"/>
  <c r="Q504" i="19" s="1" a="1"/>
  <c r="T503" i="19"/>
  <c r="P503" i="19"/>
  <c r="Q503" i="19" s="1" a="1"/>
  <c r="T502" i="19"/>
  <c r="P502" i="19"/>
  <c r="Q502" i="19" s="1" a="1"/>
  <c r="T501" i="19"/>
  <c r="P501" i="19"/>
  <c r="Q501" i="19" s="1" a="1"/>
  <c r="T500" i="19"/>
  <c r="P500" i="19"/>
  <c r="Q500" i="19" s="1" a="1"/>
  <c r="T499" i="19"/>
  <c r="P499" i="19"/>
  <c r="Q499" i="19" s="1" a="1"/>
  <c r="T498" i="19"/>
  <c r="P498" i="19"/>
  <c r="Q498" i="19" s="1" a="1"/>
  <c r="T497" i="19"/>
  <c r="P497" i="19"/>
  <c r="Q497" i="19" s="1" a="1"/>
  <c r="T496" i="19"/>
  <c r="P496" i="19"/>
  <c r="Q496" i="19" s="1" a="1"/>
  <c r="T495" i="19"/>
  <c r="P495" i="19"/>
  <c r="Q495" i="19" s="1" a="1"/>
  <c r="T494" i="19"/>
  <c r="P494" i="19"/>
  <c r="Q494" i="19" s="1" a="1"/>
  <c r="T493" i="19"/>
  <c r="P493" i="19"/>
  <c r="Q493" i="19" s="1" a="1"/>
  <c r="T492" i="19"/>
  <c r="P492" i="19"/>
  <c r="Q492" i="19" s="1" a="1"/>
  <c r="T491" i="19"/>
  <c r="U491" i="19" s="1" a="1"/>
  <c r="P491" i="19"/>
  <c r="Q491" i="19" s="1" a="1"/>
  <c r="T490" i="19"/>
  <c r="Q490" i="19" a="1"/>
  <c r="T489" i="19"/>
  <c r="Q489" i="19" a="1"/>
  <c r="T488" i="19"/>
  <c r="P488" i="19"/>
  <c r="Q488" i="19" s="1" a="1"/>
  <c r="T487" i="19"/>
  <c r="P487" i="19"/>
  <c r="Q487" i="19" s="1" a="1"/>
  <c r="T486" i="19"/>
  <c r="U486" i="19" s="1" a="1"/>
  <c r="P486" i="19"/>
  <c r="Q486" i="19" s="1" a="1"/>
  <c r="T485" i="19"/>
  <c r="U485" i="19" s="1" a="1"/>
  <c r="P485" i="19"/>
  <c r="Q485" i="19" s="1" a="1"/>
  <c r="T484" i="19"/>
  <c r="U484" i="19" s="1" a="1"/>
  <c r="P484" i="19"/>
  <c r="Q484" i="19" s="1" a="1"/>
  <c r="T483" i="19"/>
  <c r="U483" i="19" s="1" a="1"/>
  <c r="P483" i="19"/>
  <c r="Q483" i="19" s="1" a="1"/>
  <c r="T482" i="19"/>
  <c r="U482" i="19" s="1" a="1"/>
  <c r="P482" i="19"/>
  <c r="Q482" i="19" s="1" a="1"/>
  <c r="T481" i="19"/>
  <c r="U481" i="19" s="1" a="1"/>
  <c r="P481" i="19"/>
  <c r="Q481" i="19" s="1" a="1"/>
  <c r="T480" i="19"/>
  <c r="U480" i="19" s="1" a="1"/>
  <c r="P480" i="19"/>
  <c r="Q480" i="19" s="1" a="1"/>
  <c r="T479" i="19"/>
  <c r="U479" i="19" s="1" a="1"/>
  <c r="P479" i="19"/>
  <c r="Q479" i="19" s="1" a="1"/>
  <c r="T478" i="19"/>
  <c r="U478" i="19" s="1" a="1"/>
  <c r="P478" i="19"/>
  <c r="Q478" i="19" s="1" a="1"/>
  <c r="T477" i="19"/>
  <c r="U477" i="19" s="1" a="1"/>
  <c r="P477" i="19"/>
  <c r="Q477" i="19" s="1" a="1"/>
  <c r="T476" i="19"/>
  <c r="U476" i="19" s="1" a="1"/>
  <c r="P476" i="19"/>
  <c r="Q476" i="19" s="1" a="1"/>
  <c r="T475" i="19"/>
  <c r="U475" i="19" s="1" a="1"/>
  <c r="P475" i="19"/>
  <c r="Q475" i="19" s="1" a="1"/>
  <c r="T474" i="19"/>
  <c r="P474" i="19"/>
  <c r="Q474" i="19" s="1" a="1"/>
  <c r="T473" i="19"/>
  <c r="U473" i="19" s="1" a="1"/>
  <c r="P473" i="19"/>
  <c r="Q473" i="19" s="1" a="1"/>
  <c r="T472" i="19"/>
  <c r="U472" i="19" s="1" a="1"/>
  <c r="P472" i="19"/>
  <c r="Q472" i="19" s="1" a="1"/>
  <c r="T471" i="19"/>
  <c r="U471" i="19" s="1" a="1"/>
  <c r="P471" i="19"/>
  <c r="Q471" i="19" s="1" a="1"/>
  <c r="T470" i="19"/>
  <c r="U470" i="19" s="1" a="1"/>
  <c r="P470" i="19"/>
  <c r="Q470" i="19" s="1" a="1"/>
  <c r="T469" i="19"/>
  <c r="U469" i="19" s="1" a="1"/>
  <c r="P469" i="19"/>
  <c r="Q469" i="19" s="1" a="1"/>
  <c r="T468" i="19"/>
  <c r="U468" i="19" s="1" a="1"/>
  <c r="P468" i="19"/>
  <c r="Q468" i="19" s="1" a="1"/>
  <c r="T467" i="19"/>
  <c r="U467" i="19" s="1" a="1"/>
  <c r="P467" i="19"/>
  <c r="Q467" i="19" s="1" a="1"/>
  <c r="T466" i="19"/>
  <c r="U466" i="19" s="1" a="1"/>
  <c r="P466" i="19"/>
  <c r="Q466" i="19" s="1" a="1"/>
  <c r="T465" i="19"/>
  <c r="U465" i="19" s="1" a="1"/>
  <c r="P465" i="19"/>
  <c r="Q465" i="19" s="1" a="1"/>
  <c r="T464" i="19"/>
  <c r="U464" i="19" s="1" a="1"/>
  <c r="P464" i="19"/>
  <c r="Q464" i="19" s="1" a="1"/>
  <c r="T463" i="19"/>
  <c r="U463" i="19" s="1" a="1"/>
  <c r="P463" i="19"/>
  <c r="Q463" i="19" s="1" a="1"/>
  <c r="T462" i="19"/>
  <c r="U462" i="19" s="1" a="1"/>
  <c r="P462" i="19"/>
  <c r="Q462" i="19" s="1" a="1"/>
  <c r="T461" i="19"/>
  <c r="U461" i="19" s="1" a="1"/>
  <c r="P461" i="19"/>
  <c r="Q461" i="19" s="1" a="1"/>
  <c r="T460" i="19"/>
  <c r="U460" i="19" s="1" a="1"/>
  <c r="P460" i="19"/>
  <c r="Q460" i="19" s="1" a="1"/>
  <c r="T459" i="19"/>
  <c r="U459" i="19" s="1" a="1"/>
  <c r="P459" i="19"/>
  <c r="Q459" i="19" s="1" a="1"/>
  <c r="T458" i="19"/>
  <c r="U458" i="19" s="1" a="1"/>
  <c r="P458" i="19"/>
  <c r="Q458" i="19" s="1" a="1"/>
  <c r="T457" i="19"/>
  <c r="U457" i="19" s="1" a="1"/>
  <c r="P457" i="19"/>
  <c r="Q457" i="19" s="1" a="1"/>
  <c r="T456" i="19"/>
  <c r="U456" i="19" s="1" a="1"/>
  <c r="P456" i="19"/>
  <c r="Q456" i="19" s="1" a="1"/>
  <c r="T455" i="19"/>
  <c r="U455" i="19" s="1" a="1"/>
  <c r="P455" i="19"/>
  <c r="Q455" i="19" s="1" a="1"/>
  <c r="T454" i="19"/>
  <c r="U454" i="19" s="1" a="1"/>
  <c r="P454" i="19"/>
  <c r="Q454" i="19" s="1" a="1"/>
  <c r="T453" i="19"/>
  <c r="U453" i="19" s="1" a="1"/>
  <c r="P453" i="19"/>
  <c r="Q453" i="19" s="1" a="1"/>
  <c r="T452" i="19"/>
  <c r="U452" i="19" s="1" a="1"/>
  <c r="P452" i="19"/>
  <c r="Q452" i="19" s="1" a="1"/>
  <c r="T451" i="19"/>
  <c r="U451" i="19" s="1" a="1"/>
  <c r="P451" i="19"/>
  <c r="Q451" i="19" s="1" a="1"/>
  <c r="T450" i="19"/>
  <c r="U450" i="19" s="1" a="1"/>
  <c r="P450" i="19"/>
  <c r="Q450" i="19" s="1" a="1"/>
  <c r="T449" i="19"/>
  <c r="U449" i="19" s="1" a="1"/>
  <c r="P449" i="19"/>
  <c r="Q449" i="19" s="1" a="1"/>
  <c r="T448" i="19"/>
  <c r="U448" i="19" s="1" a="1"/>
  <c r="P448" i="19"/>
  <c r="Q448" i="19" s="1" a="1"/>
  <c r="T447" i="19"/>
  <c r="U447" i="19" s="1" a="1"/>
  <c r="P447" i="19"/>
  <c r="Q447" i="19" s="1" a="1"/>
  <c r="T446" i="19"/>
  <c r="U446" i="19" s="1" a="1"/>
  <c r="P446" i="19"/>
  <c r="Q446" i="19" s="1" a="1"/>
  <c r="T445" i="19"/>
  <c r="U445" i="19" s="1" a="1"/>
  <c r="P445" i="19"/>
  <c r="Q445" i="19" s="1" a="1"/>
  <c r="U444" i="19" a="1"/>
  <c r="P444" i="19"/>
  <c r="Q444" i="19" s="1" a="1"/>
  <c r="T443" i="19"/>
  <c r="U443" i="19" s="1" a="1"/>
  <c r="P443" i="19"/>
  <c r="Q443" i="19" s="1" a="1"/>
  <c r="T442" i="19"/>
  <c r="U442" i="19" s="1" a="1"/>
  <c r="P442" i="19"/>
  <c r="Q442" i="19" s="1" a="1"/>
  <c r="T441" i="19"/>
  <c r="U441" i="19" s="1" a="1"/>
  <c r="P441" i="19"/>
  <c r="Q441" i="19" s="1" a="1"/>
  <c r="T440" i="19"/>
  <c r="U440" i="19" s="1" a="1"/>
  <c r="P440" i="19"/>
  <c r="Q440" i="19" s="1" a="1"/>
  <c r="T439" i="19"/>
  <c r="U439" i="19" s="1" a="1"/>
  <c r="P439" i="19"/>
  <c r="Q439" i="19" s="1" a="1"/>
  <c r="T438" i="19"/>
  <c r="U438" i="19" s="1" a="1"/>
  <c r="P438" i="19"/>
  <c r="Q438" i="19" s="1" a="1"/>
  <c r="T437" i="19"/>
  <c r="U437" i="19" s="1" a="1"/>
  <c r="P437" i="19"/>
  <c r="Q437" i="19" s="1" a="1"/>
  <c r="T436" i="19"/>
  <c r="U436" i="19" s="1" a="1"/>
  <c r="P436" i="19"/>
  <c r="Q436" i="19" s="1" a="1"/>
  <c r="T435" i="19"/>
  <c r="U435" i="19" s="1" a="1"/>
  <c r="P435" i="19"/>
  <c r="Q435" i="19" s="1" a="1"/>
  <c r="T434" i="19"/>
  <c r="U434" i="19" s="1" a="1"/>
  <c r="P434" i="19"/>
  <c r="Q434" i="19" s="1" a="1"/>
  <c r="T433" i="19"/>
  <c r="P433" i="19"/>
  <c r="Q433" i="19" s="1" a="1"/>
  <c r="T432" i="19"/>
  <c r="U432" i="19" s="1" a="1"/>
  <c r="P432" i="19"/>
  <c r="Q432" i="19" s="1" a="1"/>
  <c r="T431" i="19"/>
  <c r="U431" i="19" s="1" a="1"/>
  <c r="P431" i="19"/>
  <c r="Q431" i="19" s="1" a="1"/>
  <c r="T430" i="19"/>
  <c r="U430" i="19" s="1" a="1"/>
  <c r="P430" i="19"/>
  <c r="Q430" i="19" s="1" a="1"/>
  <c r="T429" i="19"/>
  <c r="U429" i="19" s="1" a="1"/>
  <c r="P429" i="19"/>
  <c r="Q429" i="19" s="1" a="1"/>
  <c r="R428" i="19"/>
  <c r="T428" i="19" s="1"/>
  <c r="U428" i="19" s="1" a="1"/>
  <c r="N428" i="19"/>
  <c r="P428" i="19" s="1"/>
  <c r="Q428" i="19" s="1" a="1"/>
  <c r="R427" i="19"/>
  <c r="T427" i="19" s="1"/>
  <c r="U427" i="19" s="1" a="1"/>
  <c r="N427" i="19"/>
  <c r="P427" i="19" s="1"/>
  <c r="Q427" i="19" s="1" a="1"/>
  <c r="R426" i="19"/>
  <c r="T426" i="19" s="1"/>
  <c r="U426" i="19" s="1" a="1"/>
  <c r="N426" i="19"/>
  <c r="P426" i="19" s="1"/>
  <c r="Q426" i="19" s="1" a="1"/>
  <c r="R425" i="19"/>
  <c r="T425" i="19" s="1"/>
  <c r="U425" i="19" s="1" a="1"/>
  <c r="N425" i="19"/>
  <c r="P425" i="19" s="1"/>
  <c r="Q425" i="19" s="1" a="1"/>
  <c r="R424" i="19"/>
  <c r="T424" i="19" s="1"/>
  <c r="U424" i="19" s="1" a="1"/>
  <c r="N424" i="19"/>
  <c r="P424" i="19" s="1"/>
  <c r="Q424" i="19" s="1" a="1"/>
  <c r="R423" i="19"/>
  <c r="T423" i="19" s="1"/>
  <c r="U423" i="19" s="1" a="1"/>
  <c r="N423" i="19"/>
  <c r="P423" i="19" s="1"/>
  <c r="Q423" i="19" s="1" a="1"/>
  <c r="R422" i="19"/>
  <c r="T422" i="19" s="1"/>
  <c r="U422" i="19" s="1" a="1"/>
  <c r="N422" i="19"/>
  <c r="P422" i="19" s="1"/>
  <c r="Q422" i="19" s="1" a="1"/>
  <c r="R421" i="19"/>
  <c r="T421" i="19" s="1"/>
  <c r="U421" i="19" s="1" a="1"/>
  <c r="N421" i="19"/>
  <c r="P421" i="19" s="1"/>
  <c r="Q421" i="19" s="1" a="1"/>
  <c r="R420" i="19"/>
  <c r="T420" i="19" s="1"/>
  <c r="U420" i="19" s="1" a="1"/>
  <c r="N420" i="19"/>
  <c r="P420" i="19" s="1"/>
  <c r="Q420" i="19" s="1" a="1"/>
  <c r="R419" i="19"/>
  <c r="T419" i="19" s="1"/>
  <c r="U419" i="19" s="1" a="1"/>
  <c r="N419" i="19"/>
  <c r="P419" i="19" s="1"/>
  <c r="Q419" i="19" s="1" a="1"/>
  <c r="R418" i="19"/>
  <c r="T418" i="19" s="1"/>
  <c r="U418" i="19" s="1" a="1"/>
  <c r="N418" i="19"/>
  <c r="P418" i="19" s="1"/>
  <c r="Q418" i="19" s="1" a="1"/>
  <c r="R417" i="19"/>
  <c r="T417" i="19" s="1"/>
  <c r="U417" i="19" s="1" a="1"/>
  <c r="N417" i="19"/>
  <c r="P417" i="19" s="1"/>
  <c r="Q417" i="19" s="1" a="1"/>
  <c r="R416" i="19"/>
  <c r="T416" i="19" s="1"/>
  <c r="U416" i="19" s="1" a="1"/>
  <c r="N416" i="19"/>
  <c r="P416" i="19" s="1"/>
  <c r="Q416" i="19" s="1" a="1"/>
  <c r="T415" i="19"/>
  <c r="U415" i="19" s="1" a="1"/>
  <c r="P415" i="19"/>
  <c r="Q415" i="19" s="1" a="1"/>
  <c r="T414" i="19"/>
  <c r="P414" i="19"/>
  <c r="Q414" i="19" s="1" a="1"/>
  <c r="T413" i="19"/>
  <c r="P413" i="19"/>
  <c r="Q413" i="19" s="1" a="1"/>
  <c r="T412" i="19"/>
  <c r="U412" i="19" s="1" a="1"/>
  <c r="P412" i="19"/>
  <c r="Q412" i="19" s="1" a="1"/>
  <c r="T411" i="19"/>
  <c r="U411" i="19" s="1" a="1"/>
  <c r="P411" i="19"/>
  <c r="Q411" i="19" s="1" a="1"/>
  <c r="T410" i="19"/>
  <c r="U410" i="19" s="1" a="1"/>
  <c r="P410" i="19"/>
  <c r="Q410" i="19" s="1" a="1"/>
  <c r="T409" i="19"/>
  <c r="U409" i="19" s="1" a="1"/>
  <c r="P409" i="19"/>
  <c r="Q409" i="19" s="1" a="1"/>
  <c r="T408" i="19"/>
  <c r="U408" i="19" s="1" a="1"/>
  <c r="P408" i="19"/>
  <c r="Q408" i="19" s="1" a="1"/>
  <c r="T407" i="19"/>
  <c r="U407" i="19" s="1" a="1"/>
  <c r="P407" i="19"/>
  <c r="Q407" i="19" s="1" a="1"/>
  <c r="T406" i="19"/>
  <c r="U406" i="19" s="1" a="1"/>
  <c r="P406" i="19"/>
  <c r="Q406" i="19" s="1" a="1"/>
  <c r="T405" i="19"/>
  <c r="U405" i="19" s="1" a="1"/>
  <c r="P405" i="19"/>
  <c r="Q405" i="19" s="1" a="1"/>
  <c r="T404" i="19"/>
  <c r="U404" i="19" s="1" a="1"/>
  <c r="P404" i="19"/>
  <c r="Q404" i="19" s="1" a="1"/>
  <c r="T403" i="19"/>
  <c r="U403" i="19" s="1" a="1"/>
  <c r="P403" i="19"/>
  <c r="Q403" i="19" s="1" a="1"/>
  <c r="T402" i="19"/>
  <c r="U402" i="19" s="1" a="1"/>
  <c r="P402" i="19"/>
  <c r="Q402" i="19" s="1" a="1"/>
  <c r="T401" i="19"/>
  <c r="U401" i="19" s="1" a="1"/>
  <c r="P401" i="19"/>
  <c r="Q401" i="19" s="1" a="1"/>
  <c r="T400" i="19"/>
  <c r="U400" i="19" s="1" a="1"/>
  <c r="P400" i="19"/>
  <c r="Q400" i="19" s="1" a="1"/>
  <c r="T399" i="19"/>
  <c r="U399" i="19" s="1" a="1"/>
  <c r="P399" i="19"/>
  <c r="Q399" i="19" s="1" a="1"/>
  <c r="T398" i="19"/>
  <c r="U398" i="19" s="1" a="1"/>
  <c r="P398" i="19"/>
  <c r="Q398" i="19" s="1" a="1"/>
  <c r="T397" i="19"/>
  <c r="U397" i="19" s="1" a="1"/>
  <c r="P397" i="19"/>
  <c r="Q397" i="19" s="1" a="1"/>
  <c r="T396" i="19"/>
  <c r="U396" i="19" s="1" a="1"/>
  <c r="P396" i="19"/>
  <c r="Q396" i="19" s="1" a="1"/>
  <c r="T395" i="19"/>
  <c r="U395" i="19" s="1" a="1"/>
  <c r="P395" i="19"/>
  <c r="Q395" i="19" s="1" a="1"/>
  <c r="T394" i="19"/>
  <c r="U394" i="19" s="1" a="1"/>
  <c r="P394" i="19"/>
  <c r="Q394" i="19" s="1" a="1"/>
  <c r="T393" i="19"/>
  <c r="U393" i="19" s="1" a="1"/>
  <c r="P393" i="19"/>
  <c r="Q393" i="19" s="1" a="1"/>
  <c r="T392" i="19"/>
  <c r="U392" i="19" s="1" a="1"/>
  <c r="P392" i="19"/>
  <c r="Q392" i="19" s="1" a="1"/>
  <c r="T391" i="19"/>
  <c r="U391" i="19" s="1" a="1"/>
  <c r="P391" i="19"/>
  <c r="Q391" i="19" s="1" a="1"/>
  <c r="T390" i="19"/>
  <c r="U390" i="19" s="1" a="1"/>
  <c r="P390" i="19"/>
  <c r="Q390" i="19" s="1" a="1"/>
  <c r="T389" i="19"/>
  <c r="U389" i="19" s="1" a="1"/>
  <c r="P389" i="19"/>
  <c r="Q389" i="19" s="1" a="1"/>
  <c r="T388" i="19"/>
  <c r="U388" i="19" s="1" a="1"/>
  <c r="P388" i="19"/>
  <c r="Q388" i="19" s="1" a="1"/>
  <c r="T387" i="19"/>
  <c r="U387" i="19" s="1" a="1"/>
  <c r="P387" i="19"/>
  <c r="Q387" i="19" s="1" a="1"/>
  <c r="T386" i="19"/>
  <c r="U386" i="19" s="1" a="1"/>
  <c r="P386" i="19"/>
  <c r="Q386" i="19" s="1" a="1"/>
  <c r="T385" i="19"/>
  <c r="U385" i="19" s="1" a="1"/>
  <c r="P385" i="19"/>
  <c r="Q385" i="19" s="1" a="1"/>
  <c r="T384" i="19"/>
  <c r="U384" i="19" s="1" a="1"/>
  <c r="P384" i="19"/>
  <c r="Q384" i="19" s="1" a="1"/>
  <c r="T383" i="19"/>
  <c r="U383" i="19" s="1" a="1"/>
  <c r="P383" i="19"/>
  <c r="Q383" i="19" s="1" a="1"/>
  <c r="T382" i="19"/>
  <c r="U382" i="19" s="1" a="1"/>
  <c r="P382" i="19"/>
  <c r="Q382" i="19" s="1" a="1"/>
  <c r="T381" i="19"/>
  <c r="U381" i="19" s="1" a="1"/>
  <c r="P381" i="19"/>
  <c r="Q381" i="19" s="1" a="1"/>
  <c r="T380" i="19"/>
  <c r="U380" i="19" s="1" a="1"/>
  <c r="P380" i="19"/>
  <c r="Q380" i="19" s="1" a="1"/>
  <c r="T379" i="19"/>
  <c r="U379" i="19" s="1" a="1"/>
  <c r="P379" i="19"/>
  <c r="Q379" i="19" s="1" a="1"/>
  <c r="T378" i="19"/>
  <c r="U378" i="19" s="1" a="1"/>
  <c r="P378" i="19"/>
  <c r="Q378" i="19" s="1" a="1"/>
  <c r="Q377" i="19" a="1"/>
  <c r="T376" i="19"/>
  <c r="U376" i="19" s="1" a="1"/>
  <c r="P376" i="19"/>
  <c r="Q376" i="19" s="1" a="1"/>
  <c r="Q375" i="19" a="1"/>
  <c r="Q374" i="19" a="1"/>
  <c r="Q373" i="19" a="1"/>
  <c r="Q372" i="19" a="1"/>
  <c r="T371" i="19"/>
  <c r="U371" i="19" s="1" a="1"/>
  <c r="P371" i="19"/>
  <c r="Q371" i="19" s="1" a="1"/>
  <c r="Q370" i="19" a="1"/>
  <c r="T369" i="19"/>
  <c r="P369" i="19"/>
  <c r="Q369" i="19" s="1" a="1"/>
  <c r="T368" i="19"/>
  <c r="U368" i="19" s="1" a="1"/>
  <c r="P368" i="19"/>
  <c r="Q368" i="19" s="1" a="1"/>
  <c r="T367" i="19"/>
  <c r="U367" i="19" s="1" a="1"/>
  <c r="P367" i="19"/>
  <c r="Q367" i="19" s="1" a="1"/>
  <c r="T366" i="19"/>
  <c r="U366" i="19" s="1" a="1"/>
  <c r="P366" i="19"/>
  <c r="Q366" i="19" s="1" a="1"/>
  <c r="T365" i="19"/>
  <c r="U365" i="19" s="1" a="1"/>
  <c r="P365" i="19"/>
  <c r="Q365" i="19" s="1" a="1"/>
  <c r="T364" i="19"/>
  <c r="U364" i="19" s="1" a="1"/>
  <c r="P364" i="19"/>
  <c r="Q364" i="19" s="1" a="1"/>
  <c r="T363" i="19"/>
  <c r="U363" i="19" s="1" a="1"/>
  <c r="P363" i="19"/>
  <c r="Q363" i="19" s="1" a="1"/>
  <c r="T362" i="19"/>
  <c r="U362" i="19" s="1" a="1"/>
  <c r="P362" i="19"/>
  <c r="Q362" i="19" s="1" a="1"/>
  <c r="T361" i="19"/>
  <c r="U361" i="19" s="1" a="1"/>
  <c r="P361" i="19"/>
  <c r="Q361" i="19" s="1" a="1"/>
  <c r="T360" i="19"/>
  <c r="U360" i="19" s="1" a="1"/>
  <c r="P360" i="19"/>
  <c r="Q360" i="19" s="1" a="1"/>
  <c r="T359" i="19"/>
  <c r="U359" i="19" s="1" a="1"/>
  <c r="P359" i="19"/>
  <c r="Q359" i="19" s="1" a="1"/>
  <c r="T358" i="19"/>
  <c r="U358" i="19" s="1" a="1"/>
  <c r="P358" i="19"/>
  <c r="Q358" i="19" s="1" a="1"/>
  <c r="T357" i="19"/>
  <c r="U357" i="19" s="1" a="1"/>
  <c r="P357" i="19"/>
  <c r="Q357" i="19" s="1" a="1"/>
  <c r="T356" i="19"/>
  <c r="U356" i="19" s="1" a="1"/>
  <c r="P356" i="19"/>
  <c r="Q356" i="19" s="1" a="1"/>
  <c r="T355" i="19"/>
  <c r="U355" i="19" s="1" a="1"/>
  <c r="P355" i="19"/>
  <c r="Q355" i="19" s="1" a="1"/>
  <c r="T354" i="19"/>
  <c r="U354" i="19" s="1" a="1"/>
  <c r="P354" i="19"/>
  <c r="Q354" i="19" s="1" a="1"/>
  <c r="T353" i="19"/>
  <c r="U353" i="19" s="1" a="1"/>
  <c r="P353" i="19"/>
  <c r="Q353" i="19" s="1" a="1"/>
  <c r="T352" i="19"/>
  <c r="U352" i="19" s="1" a="1"/>
  <c r="P352" i="19"/>
  <c r="Q352" i="19" s="1" a="1"/>
  <c r="T351" i="19"/>
  <c r="Q351" i="19" a="1"/>
  <c r="T350" i="19"/>
  <c r="U350" i="19" s="1" a="1"/>
  <c r="P350" i="19"/>
  <c r="Q350" i="19" s="1" a="1"/>
  <c r="T349" i="19"/>
  <c r="U349" i="19" s="1" a="1"/>
  <c r="P349" i="19"/>
  <c r="Q349" i="19" s="1" a="1"/>
  <c r="T348" i="19"/>
  <c r="U348" i="19" s="1" a="1"/>
  <c r="P348" i="19"/>
  <c r="Q348" i="19" s="1" a="1"/>
  <c r="T347" i="19"/>
  <c r="U347" i="19" s="1" a="1"/>
  <c r="P347" i="19"/>
  <c r="Q347" i="19" s="1" a="1"/>
  <c r="T346" i="19"/>
  <c r="U346" i="19" s="1" a="1"/>
  <c r="P346" i="19"/>
  <c r="Q346" i="19" s="1" a="1"/>
  <c r="T345" i="19"/>
  <c r="U345" i="19" s="1" a="1"/>
  <c r="P345" i="19"/>
  <c r="Q345" i="19" s="1" a="1"/>
  <c r="T344" i="19"/>
  <c r="U344" i="19" s="1" a="1"/>
  <c r="P344" i="19"/>
  <c r="Q344" i="19" s="1" a="1"/>
  <c r="T343" i="19"/>
  <c r="U343" i="19" s="1" a="1"/>
  <c r="P343" i="19"/>
  <c r="Q343" i="19" s="1" a="1"/>
  <c r="T342" i="19"/>
  <c r="U342" i="19" s="1" a="1"/>
  <c r="P342" i="19"/>
  <c r="Q342" i="19" s="1" a="1"/>
  <c r="T341" i="19"/>
  <c r="U341" i="19" s="1" a="1"/>
  <c r="P341" i="19"/>
  <c r="Q341" i="19" s="1" a="1"/>
  <c r="T340" i="19"/>
  <c r="U340" i="19" s="1" a="1"/>
  <c r="P340" i="19"/>
  <c r="Q340" i="19" s="1" a="1"/>
  <c r="T339" i="19"/>
  <c r="U339" i="19" s="1" a="1"/>
  <c r="P339" i="19"/>
  <c r="Q339" i="19" s="1" a="1"/>
  <c r="T338" i="19"/>
  <c r="U338" i="19" s="1" a="1"/>
  <c r="P338" i="19"/>
  <c r="Q338" i="19" s="1" a="1"/>
  <c r="T337" i="19"/>
  <c r="U337" i="19" s="1" a="1"/>
  <c r="P337" i="19"/>
  <c r="Q337" i="19" s="1" a="1"/>
  <c r="T336" i="19"/>
  <c r="U336" i="19" s="1" a="1"/>
  <c r="P336" i="19"/>
  <c r="Q336" i="19" s="1" a="1"/>
  <c r="T335" i="19"/>
  <c r="U335" i="19" s="1" a="1"/>
  <c r="P335" i="19"/>
  <c r="Q335" i="19" s="1" a="1"/>
  <c r="T334" i="19"/>
  <c r="U334" i="19" s="1" a="1"/>
  <c r="P334" i="19"/>
  <c r="Q334" i="19" s="1" a="1"/>
  <c r="T333" i="19"/>
  <c r="U333" i="19" s="1" a="1"/>
  <c r="P333" i="19"/>
  <c r="Q333" i="19" s="1" a="1"/>
  <c r="T332" i="19"/>
  <c r="U332" i="19" s="1" a="1"/>
  <c r="P332" i="19"/>
  <c r="Q332" i="19" s="1" a="1"/>
  <c r="T331" i="19"/>
  <c r="U331" i="19" s="1" a="1"/>
  <c r="P331" i="19"/>
  <c r="Q331" i="19" s="1" a="1"/>
  <c r="T330" i="19"/>
  <c r="U330" i="19" s="1" a="1"/>
  <c r="P330" i="19"/>
  <c r="Q330" i="19" s="1" a="1"/>
  <c r="T329" i="19"/>
  <c r="U329" i="19" s="1" a="1"/>
  <c r="P329" i="19"/>
  <c r="Q329" i="19" s="1" a="1"/>
  <c r="T328" i="19"/>
  <c r="U328" i="19" s="1" a="1"/>
  <c r="P328" i="19"/>
  <c r="Q328" i="19" s="1" a="1"/>
  <c r="T327" i="19"/>
  <c r="U327" i="19" s="1" a="1"/>
  <c r="P327" i="19"/>
  <c r="Q327" i="19" s="1" a="1"/>
  <c r="T326" i="19"/>
  <c r="U326" i="19" s="1" a="1"/>
  <c r="P326" i="19"/>
  <c r="Q326" i="19" s="1" a="1"/>
  <c r="T325" i="19"/>
  <c r="U325" i="19" s="1" a="1"/>
  <c r="P325" i="19"/>
  <c r="Q325" i="19" s="1" a="1"/>
  <c r="T324" i="19"/>
  <c r="U324" i="19" s="1" a="1"/>
  <c r="P324" i="19"/>
  <c r="Q324" i="19" s="1" a="1"/>
  <c r="T323" i="19"/>
  <c r="U323" i="19" s="1" a="1"/>
  <c r="P323" i="19"/>
  <c r="Q323" i="19" s="1" a="1"/>
  <c r="T322" i="19"/>
  <c r="U322" i="19" s="1" a="1"/>
  <c r="P322" i="19"/>
  <c r="Q322" i="19" s="1" a="1"/>
  <c r="T321" i="19"/>
  <c r="U321" i="19" s="1" a="1"/>
  <c r="P321" i="19"/>
  <c r="Q321" i="19" s="1" a="1"/>
  <c r="T320" i="19"/>
  <c r="U320" i="19" s="1" a="1"/>
  <c r="P320" i="19"/>
  <c r="Q320" i="19" s="1" a="1"/>
  <c r="T319" i="19"/>
  <c r="U319" i="19" s="1" a="1"/>
  <c r="P319" i="19"/>
  <c r="Q319" i="19" s="1" a="1"/>
  <c r="T318" i="19"/>
  <c r="U318" i="19" s="1" a="1"/>
  <c r="P318" i="19"/>
  <c r="Q318" i="19" s="1" a="1"/>
  <c r="T317" i="19"/>
  <c r="U317" i="19" s="1" a="1"/>
  <c r="P317" i="19"/>
  <c r="Q317" i="19" s="1" a="1"/>
  <c r="T316" i="19"/>
  <c r="U316" i="19" s="1" a="1"/>
  <c r="P316" i="19"/>
  <c r="Q316" i="19" s="1" a="1"/>
  <c r="T315" i="19"/>
  <c r="U315" i="19" s="1" a="1"/>
  <c r="P315" i="19"/>
  <c r="Q315" i="19" s="1" a="1"/>
  <c r="T314" i="19"/>
  <c r="U314" i="19" s="1" a="1"/>
  <c r="P314" i="19"/>
  <c r="Q314" i="19" s="1" a="1"/>
  <c r="T313" i="19"/>
  <c r="U313" i="19" s="1" a="1"/>
  <c r="P313" i="19"/>
  <c r="Q313" i="19" s="1" a="1"/>
  <c r="T312" i="19"/>
  <c r="U312" i="19" s="1" a="1"/>
  <c r="P312" i="19"/>
  <c r="Q312" i="19" s="1" a="1"/>
  <c r="T311" i="19"/>
  <c r="U311" i="19" s="1" a="1"/>
  <c r="P311" i="19"/>
  <c r="Q311" i="19" s="1" a="1"/>
  <c r="T310" i="19"/>
  <c r="U310" i="19" s="1" a="1"/>
  <c r="P310" i="19"/>
  <c r="Q310" i="19" s="1" a="1"/>
  <c r="T309" i="19"/>
  <c r="U309" i="19" s="1" a="1"/>
  <c r="P309" i="19"/>
  <c r="Q309" i="19" s="1" a="1"/>
  <c r="T308" i="19"/>
  <c r="U308" i="19" s="1" a="1"/>
  <c r="P308" i="19"/>
  <c r="Q308" i="19" s="1" a="1"/>
  <c r="T307" i="19"/>
  <c r="U307" i="19" s="1" a="1"/>
  <c r="P307" i="19"/>
  <c r="Q307" i="19" s="1" a="1"/>
  <c r="T306" i="19"/>
  <c r="U306" i="19" s="1" a="1"/>
  <c r="P306" i="19"/>
  <c r="Q306" i="19" s="1" a="1"/>
  <c r="T305" i="19"/>
  <c r="U305" i="19" s="1" a="1"/>
  <c r="P305" i="19"/>
  <c r="Q305" i="19" s="1" a="1"/>
  <c r="T304" i="19"/>
  <c r="U304" i="19" s="1" a="1"/>
  <c r="P304" i="19"/>
  <c r="Q304" i="19" s="1" a="1"/>
  <c r="T303" i="19"/>
  <c r="U303" i="19" s="1" a="1"/>
  <c r="P303" i="19"/>
  <c r="Q303" i="19" s="1" a="1"/>
  <c r="T302" i="19"/>
  <c r="U302" i="19" s="1" a="1"/>
  <c r="P302" i="19"/>
  <c r="Q302" i="19" s="1" a="1"/>
  <c r="T301" i="19"/>
  <c r="U301" i="19" s="1" a="1"/>
  <c r="P301" i="19"/>
  <c r="Q301" i="19" s="1" a="1"/>
  <c r="T300" i="19"/>
  <c r="U300" i="19" s="1" a="1"/>
  <c r="P300" i="19"/>
  <c r="Q300" i="19" s="1" a="1"/>
  <c r="L300" i="19"/>
  <c r="T299" i="19"/>
  <c r="U299" i="19" s="1" a="1"/>
  <c r="P299" i="19"/>
  <c r="Q299" i="19" s="1" a="1"/>
  <c r="Q298" i="19" a="1"/>
  <c r="T297" i="19"/>
  <c r="U297" i="19" s="1" a="1"/>
  <c r="P297" i="19"/>
  <c r="Q297" i="19" s="1" a="1"/>
  <c r="T296" i="19"/>
  <c r="U296" i="19" s="1" a="1"/>
  <c r="P296" i="19"/>
  <c r="Q296" i="19" s="1" a="1"/>
  <c r="T295" i="19"/>
  <c r="U295" i="19" s="1" a="1"/>
  <c r="P295" i="19"/>
  <c r="Q295" i="19" s="1" a="1"/>
  <c r="T294" i="19"/>
  <c r="U294" i="19" s="1" a="1"/>
  <c r="P294" i="19"/>
  <c r="Q294" i="19" s="1" a="1"/>
  <c r="T293" i="19"/>
  <c r="U293" i="19" s="1" a="1"/>
  <c r="P293" i="19"/>
  <c r="Q293" i="19" s="1" a="1"/>
  <c r="T292" i="19"/>
  <c r="U292" i="19" s="1" a="1"/>
  <c r="P292" i="19"/>
  <c r="Q292" i="19" s="1" a="1"/>
  <c r="T291" i="19"/>
  <c r="U291" i="19" s="1" a="1"/>
  <c r="P291" i="19"/>
  <c r="Q291" i="19" s="1" a="1"/>
  <c r="T290" i="19"/>
  <c r="U290" i="19" s="1" a="1"/>
  <c r="P290" i="19"/>
  <c r="Q290" i="19" s="1" a="1"/>
  <c r="T289" i="19"/>
  <c r="U289" i="19" s="1" a="1"/>
  <c r="P289" i="19"/>
  <c r="Q289" i="19" s="1" a="1"/>
  <c r="T288" i="19"/>
  <c r="U288" i="19" s="1" a="1"/>
  <c r="P288" i="19"/>
  <c r="Q288" i="19" s="1" a="1"/>
  <c r="T287" i="19"/>
  <c r="U287" i="19" s="1" a="1"/>
  <c r="P287" i="19"/>
  <c r="Q287" i="19" s="1" a="1"/>
  <c r="T286" i="19"/>
  <c r="U286" i="19" s="1" a="1"/>
  <c r="P286" i="19"/>
  <c r="Q286" i="19" s="1" a="1"/>
  <c r="T285" i="19"/>
  <c r="U285" i="19" s="1" a="1"/>
  <c r="P285" i="19"/>
  <c r="Q285" i="19" s="1" a="1"/>
  <c r="T284" i="19"/>
  <c r="U284" i="19" s="1" a="1"/>
  <c r="P284" i="19"/>
  <c r="Q284" i="19" s="1" a="1"/>
  <c r="T283" i="19"/>
  <c r="U283" i="19" s="1" a="1"/>
  <c r="P283" i="19"/>
  <c r="Q283" i="19" s="1" a="1"/>
  <c r="T282" i="19"/>
  <c r="U282" i="19" s="1" a="1"/>
  <c r="P282" i="19"/>
  <c r="Q282" i="19" s="1" a="1"/>
  <c r="T281" i="19"/>
  <c r="P281" i="19"/>
  <c r="Q281" i="19" s="1" a="1"/>
  <c r="T280" i="19"/>
  <c r="P280" i="19"/>
  <c r="Q280" i="19" s="1" a="1"/>
  <c r="T279" i="19"/>
  <c r="P279" i="19"/>
  <c r="Q279" i="19" s="1" a="1"/>
  <c r="T278" i="19"/>
  <c r="P278" i="19"/>
  <c r="Q278" i="19" s="1" a="1"/>
  <c r="T277" i="19"/>
  <c r="P277" i="19"/>
  <c r="Q277" i="19" s="1" a="1"/>
  <c r="T276" i="19"/>
  <c r="P276" i="19"/>
  <c r="Q276" i="19" s="1" a="1"/>
  <c r="T275" i="19"/>
  <c r="P275" i="19"/>
  <c r="Q275" i="19" s="1" a="1"/>
  <c r="T274" i="19"/>
  <c r="P274" i="19"/>
  <c r="Q274" i="19" s="1" a="1"/>
  <c r="T273" i="19"/>
  <c r="P273" i="19"/>
  <c r="Q273" i="19" s="1" a="1"/>
  <c r="T272" i="19"/>
  <c r="P272" i="19"/>
  <c r="Q272" i="19" s="1" a="1"/>
  <c r="T271" i="19"/>
  <c r="P271" i="19"/>
  <c r="Q271" i="19" s="1" a="1"/>
  <c r="T270" i="19"/>
  <c r="U270" i="19" s="1" a="1"/>
  <c r="P270" i="19"/>
  <c r="Q270" i="19" s="1" a="1"/>
  <c r="T269" i="19"/>
  <c r="U269" i="19" s="1" a="1"/>
  <c r="P269" i="19"/>
  <c r="Q269" i="19" s="1" a="1"/>
  <c r="T268" i="19"/>
  <c r="U268" i="19" s="1" a="1"/>
  <c r="P268" i="19"/>
  <c r="Q268" i="19" s="1" a="1"/>
  <c r="T267" i="19"/>
  <c r="U267" i="19" s="1" a="1"/>
  <c r="P267" i="19"/>
  <c r="Q267" i="19" s="1" a="1"/>
  <c r="T266" i="19"/>
  <c r="P266" i="19"/>
  <c r="Q266" i="19" s="1" a="1"/>
  <c r="T265" i="19"/>
  <c r="U265" i="19" s="1" a="1"/>
  <c r="P265" i="19"/>
  <c r="Q265" i="19" s="1" a="1"/>
  <c r="T264" i="19"/>
  <c r="U264" i="19" s="1" a="1"/>
  <c r="P264" i="19"/>
  <c r="Q264" i="19" s="1" a="1"/>
  <c r="T263" i="19"/>
  <c r="U263" i="19" s="1" a="1"/>
  <c r="P263" i="19"/>
  <c r="Q263" i="19" s="1" a="1"/>
  <c r="T262" i="19"/>
  <c r="U262" i="19" s="1" a="1"/>
  <c r="P262" i="19"/>
  <c r="Q262" i="19" s="1" a="1"/>
  <c r="T261" i="19"/>
  <c r="U261" i="19" s="1" a="1"/>
  <c r="P261" i="19"/>
  <c r="Q261" i="19" s="1" a="1"/>
  <c r="Q260" i="19" a="1"/>
  <c r="T259" i="19"/>
  <c r="U259" i="19" s="1" a="1"/>
  <c r="P259" i="19"/>
  <c r="Q259" i="19" s="1" a="1"/>
  <c r="T258" i="19"/>
  <c r="U258" i="19" s="1" a="1"/>
  <c r="P258" i="19"/>
  <c r="Q258" i="19" s="1" a="1"/>
  <c r="T257" i="19"/>
  <c r="P257" i="19"/>
  <c r="Q257" i="19" s="1" a="1"/>
  <c r="T256" i="19"/>
  <c r="U256" i="19" s="1" a="1"/>
  <c r="P256" i="19"/>
  <c r="Q256" i="19" s="1" a="1"/>
  <c r="T255" i="19"/>
  <c r="P255" i="19"/>
  <c r="Q255" i="19" s="1" a="1"/>
  <c r="T254" i="19"/>
  <c r="U254" i="19" s="1" a="1"/>
  <c r="P254" i="19"/>
  <c r="Q254" i="19" s="1" a="1"/>
  <c r="T253" i="19"/>
  <c r="U253" i="19" s="1" a="1"/>
  <c r="P253" i="19"/>
  <c r="Q253" i="19" s="1" a="1"/>
  <c r="T252" i="19"/>
  <c r="U252" i="19" s="1" a="1"/>
  <c r="P252" i="19"/>
  <c r="Q252" i="19" s="1" a="1"/>
  <c r="T251" i="19"/>
  <c r="P251" i="19"/>
  <c r="Q251" i="19" s="1" a="1"/>
  <c r="T250" i="19"/>
  <c r="P250" i="19"/>
  <c r="Q250" i="19" s="1" a="1"/>
  <c r="T249" i="19"/>
  <c r="U249" i="19" s="1" a="1"/>
  <c r="P249" i="19"/>
  <c r="Q249" i="19" s="1" a="1"/>
  <c r="T248" i="19"/>
  <c r="P248" i="19"/>
  <c r="Q248" i="19" s="1" a="1"/>
  <c r="T247" i="19"/>
  <c r="P247" i="19"/>
  <c r="Q247" i="19" s="1" a="1"/>
  <c r="T246" i="19"/>
  <c r="P246" i="19"/>
  <c r="Q246" i="19" s="1" a="1"/>
  <c r="T245" i="19"/>
  <c r="P245" i="19"/>
  <c r="Q245" i="19" s="1" a="1"/>
  <c r="T244" i="19"/>
  <c r="U244" i="19" s="1" a="1"/>
  <c r="P244" i="19"/>
  <c r="Q244" i="19" s="1" a="1"/>
  <c r="T243" i="19"/>
  <c r="U243" i="19" s="1" a="1"/>
  <c r="P243" i="19"/>
  <c r="Q243" i="19" s="1" a="1"/>
  <c r="T242" i="19"/>
  <c r="U242" i="19" s="1" a="1"/>
  <c r="P242" i="19"/>
  <c r="Q242" i="19" s="1" a="1"/>
  <c r="T241" i="19"/>
  <c r="P241" i="19"/>
  <c r="Q241" i="19" s="1" a="1"/>
  <c r="Q240" i="19" a="1"/>
  <c r="T239" i="19"/>
  <c r="P239" i="19"/>
  <c r="Q239" i="19" s="1" a="1"/>
  <c r="T238" i="19"/>
  <c r="U238" i="19" s="1" a="1"/>
  <c r="P238" i="19"/>
  <c r="Q238" i="19" s="1" a="1"/>
  <c r="T237" i="19"/>
  <c r="P237" i="19"/>
  <c r="Q237" i="19" s="1" a="1"/>
  <c r="T236" i="19"/>
  <c r="U236" i="19" s="1" a="1"/>
  <c r="P236" i="19"/>
  <c r="Q236" i="19" s="1" a="1"/>
  <c r="T235" i="19"/>
  <c r="U235" i="19" s="1" a="1"/>
  <c r="P235" i="19"/>
  <c r="Q235" i="19" s="1" a="1"/>
  <c r="T234" i="19"/>
  <c r="U234" i="19" s="1" a="1"/>
  <c r="P234" i="19"/>
  <c r="Q234" i="19" s="1" a="1"/>
  <c r="T233" i="19"/>
  <c r="U233" i="19" s="1" a="1"/>
  <c r="P233" i="19"/>
  <c r="Q233" i="19" s="1" a="1"/>
  <c r="T232" i="19"/>
  <c r="P232" i="19"/>
  <c r="Q232" i="19" s="1" a="1"/>
  <c r="T231" i="19"/>
  <c r="P231" i="19"/>
  <c r="Q231" i="19" s="1" a="1"/>
  <c r="T230" i="19"/>
  <c r="P230" i="19"/>
  <c r="Q230" i="19" s="1" a="1"/>
  <c r="T229" i="19"/>
  <c r="P229" i="19"/>
  <c r="Q229" i="19" s="1" a="1"/>
  <c r="T228" i="19"/>
  <c r="P228" i="19"/>
  <c r="Q228" i="19" s="1" a="1"/>
  <c r="T227" i="19"/>
  <c r="P227" i="19"/>
  <c r="Q227" i="19" s="1" a="1"/>
  <c r="T226" i="19"/>
  <c r="U226" i="19" s="1" a="1"/>
  <c r="P226" i="19"/>
  <c r="Q226" i="19" s="1" a="1"/>
  <c r="T225" i="19"/>
  <c r="U225" i="19" s="1" a="1"/>
  <c r="P225" i="19"/>
  <c r="Q225" i="19" s="1" a="1"/>
  <c r="T224" i="19"/>
  <c r="U224" i="19" s="1" a="1"/>
  <c r="P224" i="19"/>
  <c r="Q224" i="19" s="1" a="1"/>
  <c r="T223" i="19"/>
  <c r="U223" i="19" s="1" a="1"/>
  <c r="P223" i="19"/>
  <c r="Q223" i="19" s="1" a="1"/>
  <c r="T222" i="19"/>
  <c r="P222" i="19"/>
  <c r="Q222" i="19" s="1" a="1"/>
  <c r="T221" i="19"/>
  <c r="P221" i="19"/>
  <c r="Q221" i="19" s="1" a="1"/>
  <c r="T220" i="19"/>
  <c r="P220" i="19"/>
  <c r="Q220" i="19" s="1" a="1"/>
  <c r="T219" i="19"/>
  <c r="U219" i="19" s="1" a="1"/>
  <c r="P219" i="19"/>
  <c r="Q219" i="19" s="1" a="1"/>
  <c r="T218" i="19"/>
  <c r="U218" i="19" s="1" a="1"/>
  <c r="P218" i="19"/>
  <c r="Q218" i="19" s="1" a="1"/>
  <c r="T217" i="19"/>
  <c r="U217" i="19" s="1" a="1"/>
  <c r="P217" i="19"/>
  <c r="Q217" i="19" s="1" a="1"/>
  <c r="T216" i="19"/>
  <c r="U216" i="19" s="1" a="1"/>
  <c r="P216" i="19"/>
  <c r="Q216" i="19" s="1" a="1"/>
  <c r="T215" i="19"/>
  <c r="U215" i="19" s="1" a="1"/>
  <c r="P215" i="19"/>
  <c r="Q215" i="19" s="1" a="1"/>
  <c r="T214" i="19"/>
  <c r="U214" i="19" s="1" a="1"/>
  <c r="P214" i="19"/>
  <c r="Q214" i="19" s="1" a="1"/>
  <c r="T213" i="19"/>
  <c r="U213" i="19" s="1" a="1"/>
  <c r="P213" i="19"/>
  <c r="Q213" i="19" s="1" a="1"/>
  <c r="T212" i="19"/>
  <c r="U212" i="19" s="1" a="1"/>
  <c r="P212" i="19"/>
  <c r="Q212" i="19" s="1" a="1"/>
  <c r="T211" i="19"/>
  <c r="U211" i="19" s="1" a="1"/>
  <c r="P211" i="19"/>
  <c r="Q211" i="19" s="1" a="1"/>
  <c r="T210" i="19"/>
  <c r="U210" i="19" s="1" a="1"/>
  <c r="P210" i="19"/>
  <c r="Q210" i="19" s="1" a="1"/>
  <c r="T209" i="19"/>
  <c r="U209" i="19" s="1" a="1"/>
  <c r="P209" i="19"/>
  <c r="Q209" i="19" s="1" a="1"/>
  <c r="T208" i="19"/>
  <c r="U208" i="19" s="1" a="1"/>
  <c r="P208" i="19"/>
  <c r="Q208" i="19" s="1" a="1"/>
  <c r="U207" i="19" a="1"/>
  <c r="P207" i="19"/>
  <c r="Q207" i="19" s="1" a="1"/>
  <c r="U206" i="19" a="1"/>
  <c r="P206" i="19"/>
  <c r="Q206" i="19" s="1" a="1"/>
  <c r="U205" i="19" a="1"/>
  <c r="P205" i="19"/>
  <c r="Q205" i="19" s="1" a="1"/>
  <c r="U204" i="19" a="1"/>
  <c r="P204" i="19"/>
  <c r="Q204" i="19" s="1" a="1"/>
  <c r="U203" i="19" a="1"/>
  <c r="P203" i="19"/>
  <c r="Q203" i="19" s="1" a="1"/>
  <c r="U202" i="19" a="1"/>
  <c r="P202" i="19"/>
  <c r="Q202" i="19" s="1" a="1"/>
  <c r="U201" i="19" a="1"/>
  <c r="P201" i="19"/>
  <c r="Q201" i="19" s="1" a="1"/>
  <c r="U200" i="19" a="1"/>
  <c r="P200" i="19"/>
  <c r="Q200" i="19" s="1" a="1"/>
  <c r="U199" i="19" a="1"/>
  <c r="P199" i="19"/>
  <c r="Q199" i="19" s="1" a="1"/>
  <c r="U198" i="19" a="1"/>
  <c r="P198" i="19"/>
  <c r="Q198" i="19" s="1" a="1"/>
  <c r="U197" i="19" a="1"/>
  <c r="P197" i="19"/>
  <c r="Q197" i="19" s="1" a="1"/>
  <c r="U196" i="19" a="1"/>
  <c r="P196" i="19"/>
  <c r="Q196" i="19" s="1" a="1"/>
  <c r="U195" i="19" a="1"/>
  <c r="P195" i="19"/>
  <c r="Q195" i="19" s="1" a="1"/>
  <c r="U194" i="19" a="1"/>
  <c r="P194" i="19"/>
  <c r="Q194" i="19" s="1" a="1"/>
  <c r="U193" i="19" a="1"/>
  <c r="P193" i="19"/>
  <c r="Q193" i="19" s="1" a="1"/>
  <c r="U192" i="19" a="1"/>
  <c r="P192" i="19"/>
  <c r="Q192" i="19" s="1" a="1"/>
  <c r="U191" i="19" a="1"/>
  <c r="P191" i="19"/>
  <c r="Q191" i="19" s="1" a="1"/>
  <c r="U190" i="19" a="1"/>
  <c r="P190" i="19"/>
  <c r="Q190" i="19" s="1" a="1"/>
  <c r="U189" i="19" a="1"/>
  <c r="P189" i="19"/>
  <c r="Q189" i="19" s="1" a="1"/>
  <c r="U188" i="19" a="1"/>
  <c r="P188" i="19"/>
  <c r="Q188" i="19" s="1" a="1"/>
  <c r="T186" i="19"/>
  <c r="U186" i="19" s="1" a="1"/>
  <c r="P186" i="19"/>
  <c r="Q186" i="19" s="1" a="1"/>
  <c r="T185" i="19"/>
  <c r="U185" i="19" s="1" a="1"/>
  <c r="P185" i="19"/>
  <c r="Q185" i="19" s="1" a="1"/>
  <c r="T184" i="19"/>
  <c r="P184" i="19"/>
  <c r="Q184" i="19" s="1" a="1"/>
  <c r="T183" i="19"/>
  <c r="P183" i="19"/>
  <c r="Q183" i="19" s="1" a="1"/>
  <c r="T182" i="19"/>
  <c r="P182" i="19"/>
  <c r="Q182" i="19" s="1" a="1"/>
  <c r="T181" i="19"/>
  <c r="P181" i="19"/>
  <c r="Q181" i="19" s="1" a="1"/>
  <c r="T180" i="19"/>
  <c r="P180" i="19"/>
  <c r="Q180" i="19" s="1" a="1"/>
  <c r="T179" i="19"/>
  <c r="P179" i="19"/>
  <c r="Q179" i="19" s="1" a="1"/>
  <c r="T178" i="19"/>
  <c r="P178" i="19"/>
  <c r="Q178" i="19" s="1" a="1"/>
  <c r="T177" i="19"/>
  <c r="P177" i="19"/>
  <c r="Q177" i="19" s="1" a="1"/>
  <c r="T176" i="19"/>
  <c r="P176" i="19"/>
  <c r="Q176" i="19" s="1" a="1"/>
  <c r="T175" i="19"/>
  <c r="P175" i="19"/>
  <c r="Q175" i="19" s="1" a="1"/>
  <c r="T174" i="19"/>
  <c r="P174" i="19"/>
  <c r="Q174" i="19" s="1" a="1"/>
  <c r="T173" i="19"/>
  <c r="P173" i="19"/>
  <c r="Q173" i="19" s="1" a="1"/>
  <c r="T172" i="19"/>
  <c r="P172" i="19"/>
  <c r="Q172" i="19" s="1" a="1"/>
  <c r="T171" i="19"/>
  <c r="P171" i="19"/>
  <c r="Q171" i="19" s="1" a="1"/>
  <c r="T170" i="19"/>
  <c r="P170" i="19"/>
  <c r="Q170" i="19" s="1" a="1"/>
  <c r="T169" i="19"/>
  <c r="P169" i="19"/>
  <c r="Q169" i="19" s="1" a="1"/>
  <c r="T168" i="19"/>
  <c r="P168" i="19"/>
  <c r="Q168" i="19" s="1" a="1"/>
  <c r="T167" i="19"/>
  <c r="P167" i="19"/>
  <c r="Q167" i="19" s="1" a="1"/>
  <c r="T166" i="19"/>
  <c r="P166" i="19"/>
  <c r="Q166" i="19" s="1" a="1"/>
  <c r="T165" i="19"/>
  <c r="P165" i="19"/>
  <c r="Q165" i="19" s="1" a="1"/>
  <c r="T164" i="19"/>
  <c r="P164" i="19"/>
  <c r="Q164" i="19" s="1" a="1"/>
  <c r="T163" i="19"/>
  <c r="P163" i="19"/>
  <c r="Q163" i="19" s="1" a="1"/>
  <c r="T162" i="19"/>
  <c r="P162" i="19"/>
  <c r="Q162" i="19" s="1" a="1"/>
  <c r="T161" i="19"/>
  <c r="P161" i="19"/>
  <c r="Q161" i="19" s="1" a="1"/>
  <c r="T160" i="19"/>
  <c r="P160" i="19"/>
  <c r="Q160" i="19" s="1" a="1"/>
  <c r="T159" i="19"/>
  <c r="P159" i="19"/>
  <c r="Q159" i="19" s="1" a="1"/>
  <c r="T158" i="19"/>
  <c r="P158" i="19"/>
  <c r="Q158" i="19" s="1" a="1"/>
  <c r="T157" i="19"/>
  <c r="P157" i="19"/>
  <c r="Q157" i="19" s="1" a="1"/>
  <c r="T156" i="19"/>
  <c r="U156" i="19" s="1" a="1"/>
  <c r="P156" i="19"/>
  <c r="Q156" i="19" s="1" a="1"/>
  <c r="T155" i="19"/>
  <c r="U155" i="19" s="1" a="1"/>
  <c r="P155" i="19"/>
  <c r="Q155" i="19" s="1" a="1"/>
  <c r="T154" i="19"/>
  <c r="P154" i="19"/>
  <c r="Q154" i="19" s="1" a="1"/>
  <c r="T153" i="19"/>
  <c r="P153" i="19"/>
  <c r="Q153" i="19" s="1" a="1"/>
  <c r="T152" i="19"/>
  <c r="P152" i="19"/>
  <c r="Q152" i="19" s="1" a="1"/>
  <c r="T151" i="19"/>
  <c r="P151" i="19"/>
  <c r="Q151" i="19" s="1" a="1"/>
  <c r="T150" i="19"/>
  <c r="P150" i="19"/>
  <c r="Q150" i="19" s="1" a="1"/>
  <c r="T149" i="19"/>
  <c r="P149" i="19"/>
  <c r="Q149" i="19" s="1" a="1"/>
  <c r="T148" i="19"/>
  <c r="P148" i="19"/>
  <c r="Q148" i="19" s="1" a="1"/>
  <c r="T147" i="19"/>
  <c r="U147" i="19" s="1" a="1"/>
  <c r="P147" i="19"/>
  <c r="Q147" i="19" s="1" a="1"/>
  <c r="T146" i="19"/>
  <c r="P146" i="19"/>
  <c r="Q146" i="19" s="1" a="1"/>
  <c r="T145" i="19"/>
  <c r="P145" i="19"/>
  <c r="Q145" i="19" s="1" a="1"/>
  <c r="T144" i="19"/>
  <c r="P144" i="19"/>
  <c r="Q144" i="19" s="1" a="1"/>
  <c r="T143" i="19"/>
  <c r="P143" i="19"/>
  <c r="Q143" i="19" s="1" a="1"/>
  <c r="T142" i="19"/>
  <c r="P142" i="19"/>
  <c r="Q142" i="19" s="1" a="1"/>
  <c r="T141" i="19"/>
  <c r="U141" i="19" s="1" a="1"/>
  <c r="P141" i="19"/>
  <c r="Q141" i="19" s="1" a="1"/>
  <c r="T140" i="19"/>
  <c r="P140" i="19"/>
  <c r="Q140" i="19" s="1" a="1"/>
  <c r="T139" i="19"/>
  <c r="P139" i="19"/>
  <c r="Q139" i="19" s="1" a="1"/>
  <c r="T138" i="19"/>
  <c r="U138" i="19" s="1" a="1"/>
  <c r="P138" i="19"/>
  <c r="Q138" i="19" s="1" a="1"/>
  <c r="T137" i="19"/>
  <c r="U137" i="19" s="1" a="1"/>
  <c r="P137" i="19"/>
  <c r="Q137" i="19" s="1" a="1"/>
  <c r="T136" i="19"/>
  <c r="U136" i="19" s="1" a="1"/>
  <c r="P136" i="19"/>
  <c r="Q136" i="19" s="1" a="1"/>
  <c r="T135" i="19"/>
  <c r="U135" i="19" s="1" a="1"/>
  <c r="P135" i="19"/>
  <c r="Q135" i="19" s="1" a="1"/>
  <c r="T134" i="19"/>
  <c r="U134" i="19" s="1" a="1"/>
  <c r="P134" i="19"/>
  <c r="Q134" i="19" s="1" a="1"/>
  <c r="T133" i="19"/>
  <c r="U133" i="19" s="1" a="1"/>
  <c r="P133" i="19"/>
  <c r="Q133" i="19" s="1" a="1"/>
  <c r="T132" i="19"/>
  <c r="U132" i="19" s="1" a="1"/>
  <c r="P132" i="19"/>
  <c r="Q132" i="19" s="1" a="1"/>
  <c r="T131" i="19"/>
  <c r="U131" i="19" s="1" a="1"/>
  <c r="P131" i="19"/>
  <c r="Q131" i="19" s="1" a="1"/>
  <c r="T130" i="19"/>
  <c r="U130" i="19" s="1" a="1"/>
  <c r="P130" i="19"/>
  <c r="Q130" i="19" s="1" a="1"/>
  <c r="T129" i="19"/>
  <c r="U129" i="19" s="1" a="1"/>
  <c r="P129" i="19"/>
  <c r="Q129" i="19" s="1" a="1"/>
  <c r="T128" i="19"/>
  <c r="U128" i="19" s="1" a="1"/>
  <c r="P128" i="19"/>
  <c r="Q128" i="19" s="1" a="1"/>
  <c r="T127" i="19"/>
  <c r="P127" i="19"/>
  <c r="Q127" i="19" s="1" a="1"/>
  <c r="T126" i="19"/>
  <c r="U126" i="19" s="1" a="1"/>
  <c r="P126" i="19"/>
  <c r="Q126" i="19" s="1" a="1"/>
  <c r="T125" i="19"/>
  <c r="U125" i="19" s="1" a="1"/>
  <c r="P125" i="19"/>
  <c r="Q125" i="19" s="1" a="1"/>
  <c r="T124" i="19"/>
  <c r="U124" i="19" s="1" a="1"/>
  <c r="P124" i="19"/>
  <c r="Q124" i="19" s="1" a="1"/>
  <c r="T123" i="19"/>
  <c r="U123" i="19" s="1" a="1"/>
  <c r="P123" i="19"/>
  <c r="Q123" i="19" s="1" a="1"/>
  <c r="T122" i="19"/>
  <c r="U122" i="19" s="1" a="1"/>
  <c r="P122" i="19"/>
  <c r="Q122" i="19" s="1" a="1"/>
  <c r="T121" i="19"/>
  <c r="U121" i="19" s="1" a="1"/>
  <c r="P121" i="19"/>
  <c r="Q121" i="19" s="1" a="1"/>
  <c r="T120" i="19"/>
  <c r="U120" i="19" s="1" a="1"/>
  <c r="P120" i="19"/>
  <c r="Q120" i="19" s="1" a="1"/>
  <c r="T119" i="19"/>
  <c r="U119" i="19" s="1" a="1"/>
  <c r="P119" i="19"/>
  <c r="Q119" i="19" s="1" a="1"/>
  <c r="T118" i="19"/>
  <c r="U118" i="19" s="1" a="1"/>
  <c r="P118" i="19"/>
  <c r="Q118" i="19" s="1" a="1"/>
  <c r="T117" i="19"/>
  <c r="U117" i="19" s="1" a="1"/>
  <c r="P117" i="19"/>
  <c r="Q117" i="19" s="1" a="1"/>
  <c r="T116" i="19"/>
  <c r="U116" i="19" s="1" a="1"/>
  <c r="P116" i="19"/>
  <c r="Q116" i="19" s="1" a="1"/>
  <c r="T115" i="19"/>
  <c r="U115" i="19" s="1" a="1"/>
  <c r="P115" i="19"/>
  <c r="Q115" i="19" s="1" a="1"/>
  <c r="T114" i="19"/>
  <c r="U114" i="19" s="1" a="1"/>
  <c r="P114" i="19"/>
  <c r="Q114" i="19" s="1" a="1"/>
  <c r="T113" i="19"/>
  <c r="U113" i="19" s="1" a="1"/>
  <c r="P113" i="19"/>
  <c r="Q113" i="19" s="1" a="1"/>
  <c r="T112" i="19"/>
  <c r="U112" i="19" s="1" a="1"/>
  <c r="P112" i="19"/>
  <c r="Q112" i="19" s="1" a="1"/>
  <c r="T111" i="19"/>
  <c r="P111" i="19"/>
  <c r="Q111" i="19" s="1" a="1"/>
  <c r="T110" i="19"/>
  <c r="P110" i="19"/>
  <c r="Q110" i="19" s="1" a="1"/>
  <c r="T109" i="19"/>
  <c r="P109" i="19"/>
  <c r="Q109" i="19" s="1" a="1"/>
  <c r="T108" i="19"/>
  <c r="P108" i="19"/>
  <c r="Q108" i="19" s="1" a="1"/>
  <c r="T107" i="19"/>
  <c r="P107" i="19"/>
  <c r="Q107" i="19" s="1" a="1"/>
  <c r="T106" i="19"/>
  <c r="P106" i="19"/>
  <c r="Q106" i="19" s="1" a="1"/>
  <c r="T105" i="19"/>
  <c r="Q105" i="19" a="1"/>
  <c r="T104" i="19"/>
  <c r="Q104" i="19" a="1"/>
  <c r="T103" i="19"/>
  <c r="Q103" i="19" a="1"/>
  <c r="T102" i="19"/>
  <c r="Q102" i="19" a="1"/>
  <c r="T101" i="19"/>
  <c r="Q101" i="19" a="1"/>
  <c r="T100" i="19"/>
  <c r="Q100" i="19" a="1"/>
  <c r="T99" i="19"/>
  <c r="U99" i="19" s="1" a="1"/>
  <c r="P99" i="19"/>
  <c r="Q99" i="19" s="1" a="1"/>
  <c r="T98" i="19"/>
  <c r="U98" i="19" s="1" a="1"/>
  <c r="Q98" i="19" a="1"/>
  <c r="T97" i="19"/>
  <c r="U97" i="19" s="1" a="1"/>
  <c r="P97" i="19"/>
  <c r="Q97" i="19" s="1" a="1"/>
  <c r="T96" i="19"/>
  <c r="U96" i="19" s="1" a="1"/>
  <c r="P96" i="19"/>
  <c r="Q96" i="19" s="1" a="1"/>
  <c r="T95" i="19"/>
  <c r="P95" i="19"/>
  <c r="Q95" i="19" s="1" a="1"/>
  <c r="T94" i="19"/>
  <c r="P94" i="19"/>
  <c r="Q94" i="19" s="1" a="1"/>
  <c r="U93" i="19" a="1"/>
  <c r="Q93" i="19" a="1"/>
  <c r="U92" i="19" a="1"/>
  <c r="Q92" i="19" a="1"/>
  <c r="Q91" i="19" a="1"/>
  <c r="T90" i="19"/>
  <c r="U90" i="19" s="1" a="1"/>
  <c r="P90" i="19"/>
  <c r="Q90" i="19" s="1" a="1"/>
  <c r="T89" i="19"/>
  <c r="P89" i="19"/>
  <c r="Q89" i="19" s="1" a="1"/>
  <c r="T88" i="19"/>
  <c r="U88" i="19" s="1" a="1"/>
  <c r="P88" i="19"/>
  <c r="Q88" i="19" s="1" a="1"/>
  <c r="T87" i="19"/>
  <c r="P87" i="19"/>
  <c r="Q87" i="19" s="1" a="1"/>
  <c r="T86" i="19"/>
  <c r="P86" i="19"/>
  <c r="Q86" i="19" s="1" a="1"/>
  <c r="T85" i="19"/>
  <c r="P85" i="19"/>
  <c r="Q85" i="19" s="1" a="1"/>
  <c r="T84" i="19"/>
  <c r="P84" i="19"/>
  <c r="Q84" i="19" s="1" a="1"/>
  <c r="T83" i="19"/>
  <c r="P83" i="19"/>
  <c r="Q83" i="19" s="1" a="1"/>
  <c r="T82" i="19"/>
  <c r="P82" i="19"/>
  <c r="Q82" i="19" s="1" a="1"/>
  <c r="T81" i="19"/>
  <c r="U81" i="19" s="1" a="1"/>
  <c r="P81" i="19"/>
  <c r="Q81" i="19" s="1" a="1"/>
  <c r="T80" i="19"/>
  <c r="Q80" i="19" a="1"/>
  <c r="T79" i="19"/>
  <c r="Q79" i="19" a="1"/>
  <c r="T78" i="19"/>
  <c r="U78" i="19" s="1" a="1"/>
  <c r="Q78" i="19" a="1"/>
  <c r="T77" i="19"/>
  <c r="U77" i="19" s="1" a="1"/>
  <c r="P77" i="19"/>
  <c r="Q77" i="19" s="1" a="1"/>
  <c r="T76" i="19"/>
  <c r="U76" i="19" s="1" a="1"/>
  <c r="P76" i="19"/>
  <c r="Q76" i="19" s="1" a="1"/>
  <c r="T75" i="19"/>
  <c r="P75" i="19"/>
  <c r="Q75" i="19" s="1" a="1"/>
  <c r="T74" i="19"/>
  <c r="U74" i="19" s="1" a="1"/>
  <c r="P74" i="19"/>
  <c r="Q74" i="19" s="1" a="1"/>
  <c r="T73" i="19"/>
  <c r="P73" i="19"/>
  <c r="Q73" i="19" s="1" a="1"/>
  <c r="T72" i="19"/>
  <c r="U72" i="19" s="1" a="1"/>
  <c r="P72" i="19"/>
  <c r="Q72" i="19" s="1" a="1"/>
  <c r="U71" i="19" a="1"/>
  <c r="P71" i="19"/>
  <c r="Q71" i="19" s="1" a="1"/>
  <c r="T70" i="19"/>
  <c r="U70" i="19" s="1" a="1"/>
  <c r="P70" i="19"/>
  <c r="Q70" i="19" s="1" a="1"/>
  <c r="T69" i="19"/>
  <c r="U69" i="19" s="1" a="1"/>
  <c r="P69" i="19"/>
  <c r="Q69" i="19" s="1" a="1"/>
  <c r="T68" i="19"/>
  <c r="U68" i="19" s="1" a="1"/>
  <c r="P68" i="19"/>
  <c r="Q68" i="19" s="1" a="1"/>
  <c r="T67" i="19"/>
  <c r="U67" i="19" s="1" a="1"/>
  <c r="P67" i="19"/>
  <c r="Q67" i="19" s="1" a="1"/>
  <c r="T66" i="19"/>
  <c r="U66" i="19" s="1" a="1"/>
  <c r="P66" i="19"/>
  <c r="Q66" i="19" s="1" a="1"/>
  <c r="T65" i="19"/>
  <c r="U65" i="19" s="1" a="1"/>
  <c r="P65" i="19"/>
  <c r="Q65" i="19" s="1" a="1"/>
  <c r="T64" i="19"/>
  <c r="U64" i="19" s="1" a="1"/>
  <c r="P64" i="19"/>
  <c r="Q64" i="19" s="1" a="1"/>
  <c r="T63" i="19"/>
  <c r="P63" i="19"/>
  <c r="Q63" i="19" s="1" a="1"/>
  <c r="T62" i="19"/>
  <c r="U62" i="19" s="1" a="1"/>
  <c r="P62" i="19"/>
  <c r="Q62" i="19" s="1" a="1"/>
  <c r="T61" i="19"/>
  <c r="U61" i="19" s="1" a="1"/>
  <c r="P61" i="19"/>
  <c r="Q61" i="19" s="1" a="1"/>
  <c r="T60" i="19"/>
  <c r="P60" i="19"/>
  <c r="Q60" i="19" s="1" a="1"/>
  <c r="T59" i="19"/>
  <c r="U59" i="19" s="1" a="1"/>
  <c r="P59" i="19"/>
  <c r="Q59" i="19" s="1" a="1"/>
  <c r="T58" i="19"/>
  <c r="U58" i="19" s="1" a="1"/>
  <c r="P58" i="19"/>
  <c r="Q58" i="19" s="1" a="1"/>
  <c r="T57" i="19"/>
  <c r="U57" i="19" s="1" a="1"/>
  <c r="P57" i="19"/>
  <c r="Q57" i="19" s="1" a="1"/>
  <c r="Q56" i="19" a="1"/>
  <c r="T55" i="19"/>
  <c r="U55" i="19" s="1" a="1"/>
  <c r="P55" i="19"/>
  <c r="Q55" i="19" s="1" a="1"/>
  <c r="T54" i="19"/>
  <c r="P54" i="19"/>
  <c r="Q54" i="19" s="1" a="1"/>
  <c r="T53" i="19"/>
  <c r="P53" i="19"/>
  <c r="Q53" i="19" s="1" a="1"/>
  <c r="P52" i="19"/>
  <c r="Q52" i="19" s="1" a="1"/>
  <c r="T51" i="19"/>
  <c r="P51" i="19"/>
  <c r="Q51" i="19" s="1" a="1"/>
  <c r="T50" i="19"/>
  <c r="P50" i="19"/>
  <c r="Q50" i="19" s="1" a="1"/>
  <c r="T49" i="19"/>
  <c r="U49" i="19" s="1" a="1"/>
  <c r="P49" i="19"/>
  <c r="Q49" i="19" s="1" a="1"/>
  <c r="T48" i="19"/>
  <c r="U48" i="19" s="1" a="1"/>
  <c r="P48" i="19"/>
  <c r="Q48" i="19" s="1" a="1"/>
  <c r="T47" i="19"/>
  <c r="U47" i="19" s="1" a="1"/>
  <c r="P47" i="19"/>
  <c r="Q47" i="19" s="1" a="1"/>
  <c r="T46" i="19"/>
  <c r="U46" i="19" s="1" a="1"/>
  <c r="P46" i="19"/>
  <c r="Q46" i="19" s="1" a="1"/>
  <c r="T45" i="19"/>
  <c r="P45" i="19"/>
  <c r="Q45" i="19" s="1" a="1"/>
  <c r="T44" i="19"/>
  <c r="P44" i="19"/>
  <c r="Q44" i="19" s="1" a="1"/>
  <c r="T43" i="19"/>
  <c r="P43" i="19"/>
  <c r="Q43" i="19" s="1" a="1"/>
  <c r="T42" i="19"/>
  <c r="U42" i="19" s="1" a="1"/>
  <c r="P42" i="19"/>
  <c r="Q42" i="19" s="1" a="1"/>
  <c r="U41" i="19" a="1"/>
  <c r="Q41" i="19" a="1"/>
  <c r="T40" i="19"/>
  <c r="U40" i="19" s="1" a="1"/>
  <c r="P40" i="19"/>
  <c r="Q40" i="19" s="1" a="1"/>
  <c r="T39" i="19"/>
  <c r="U39" i="19" s="1" a="1"/>
  <c r="P39" i="19"/>
  <c r="Q39" i="19" s="1" a="1"/>
  <c r="T38" i="19"/>
  <c r="U38" i="19" s="1" a="1"/>
  <c r="P38" i="19"/>
  <c r="Q38" i="19" s="1" a="1"/>
  <c r="T37" i="19"/>
  <c r="U37" i="19" s="1" a="1"/>
  <c r="P37" i="19"/>
  <c r="Q37" i="19" s="1" a="1"/>
  <c r="T36" i="19"/>
  <c r="U36" i="19" s="1" a="1"/>
  <c r="P36" i="19"/>
  <c r="Q36" i="19" s="1" a="1"/>
  <c r="T35" i="19"/>
  <c r="U35" i="19" s="1" a="1"/>
  <c r="P35" i="19"/>
  <c r="Q35" i="19" s="1" a="1"/>
  <c r="T34" i="19"/>
  <c r="U34" i="19" s="1" a="1"/>
  <c r="P34" i="19"/>
  <c r="Q34" i="19" s="1" a="1"/>
  <c r="T33" i="19"/>
  <c r="U33" i="19" s="1" a="1"/>
  <c r="P33" i="19"/>
  <c r="Q33" i="19" s="1" a="1"/>
  <c r="T32" i="19"/>
  <c r="U32" i="19" s="1" a="1"/>
  <c r="P32" i="19"/>
  <c r="Q32" i="19" s="1" a="1"/>
  <c r="T31" i="19"/>
  <c r="U31" i="19" s="1" a="1"/>
  <c r="P31" i="19"/>
  <c r="Q31" i="19" s="1" a="1"/>
  <c r="T30" i="19"/>
  <c r="U30" i="19" s="1" a="1"/>
  <c r="P30" i="19"/>
  <c r="Q30" i="19" s="1" a="1"/>
  <c r="T29" i="19"/>
  <c r="U29" i="19" s="1" a="1"/>
  <c r="P29" i="19"/>
  <c r="Q29" i="19" s="1" a="1"/>
  <c r="T28" i="19"/>
  <c r="U28" i="19" s="1" a="1"/>
  <c r="P28" i="19"/>
  <c r="Q28" i="19" s="1" a="1"/>
  <c r="T27" i="19"/>
  <c r="U27" i="19" s="1" a="1"/>
  <c r="P27" i="19"/>
  <c r="Q27" i="19" s="1" a="1"/>
  <c r="T26" i="19"/>
  <c r="U26" i="19" s="1" a="1"/>
  <c r="P26" i="19"/>
  <c r="Q26" i="19" s="1" a="1"/>
  <c r="T25" i="19"/>
  <c r="U25" i="19" s="1" a="1"/>
  <c r="P25" i="19"/>
  <c r="Q25" i="19" s="1" a="1"/>
  <c r="T24" i="19"/>
  <c r="U24" i="19" s="1" a="1"/>
  <c r="P24" i="19"/>
  <c r="Q24" i="19" s="1" a="1"/>
  <c r="T23" i="19"/>
  <c r="U23" i="19" s="1" a="1"/>
  <c r="P23" i="19"/>
  <c r="Q23" i="19" s="1" a="1"/>
  <c r="T22" i="19"/>
  <c r="U22" i="19" s="1" a="1"/>
  <c r="P22" i="19"/>
  <c r="Q22" i="19" s="1" a="1"/>
  <c r="T21" i="19"/>
  <c r="U21" i="19" s="1" a="1"/>
  <c r="P21" i="19"/>
  <c r="Q21" i="19" s="1" a="1"/>
  <c r="T20" i="19"/>
  <c r="U20" i="19" s="1" a="1"/>
  <c r="P20" i="19"/>
  <c r="Q20" i="19" s="1" a="1"/>
  <c r="T19" i="19"/>
  <c r="U19" i="19" s="1" a="1"/>
  <c r="P19" i="19"/>
  <c r="Q19" i="19" s="1" a="1"/>
  <c r="T18" i="19"/>
  <c r="U18" i="19" s="1" a="1"/>
  <c r="P18" i="19"/>
  <c r="Q18" i="19" s="1" a="1"/>
  <c r="T17" i="19"/>
  <c r="U17" i="19" s="1" a="1"/>
  <c r="P17" i="19"/>
  <c r="Q17" i="19" s="1" a="1"/>
  <c r="T16" i="19"/>
  <c r="U16" i="19" s="1" a="1"/>
  <c r="P16" i="19"/>
  <c r="Q16" i="19" s="1" a="1"/>
  <c r="T15" i="19"/>
  <c r="U15" i="19" s="1" a="1"/>
  <c r="P15" i="19"/>
  <c r="Q15" i="19" s="1" a="1"/>
  <c r="T14" i="19"/>
  <c r="U14" i="19" s="1" a="1"/>
  <c r="P14" i="19"/>
  <c r="Q14" i="19" s="1" a="1"/>
  <c r="T13" i="19"/>
  <c r="P13" i="19"/>
  <c r="Q13" i="19" s="1" a="1"/>
  <c r="L13" i="19"/>
  <c r="T12" i="19"/>
  <c r="P12" i="19"/>
  <c r="Q12" i="19" s="1" a="1"/>
  <c r="L12" i="19"/>
  <c r="T11" i="19"/>
  <c r="U11" i="19" s="1" a="1"/>
  <c r="P11" i="19"/>
  <c r="Q11" i="19" s="1" a="1"/>
  <c r="T10" i="19"/>
  <c r="U10" i="19" s="1" a="1"/>
  <c r="P10" i="19"/>
  <c r="Q10" i="19" s="1" a="1"/>
  <c r="U127" i="19" l="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<sst xmlns="http://schemas.openxmlformats.org/spreadsheetml/2006/main" count="4029" uniqueCount="1718">
  <si>
    <t>～評価対象業務単位の評価結果～</t>
    <rPh sb="1" eb="3">
      <t>ヒョウカ</t>
    </rPh>
    <rPh sb="3" eb="5">
      <t>タイショウ</t>
    </rPh>
    <rPh sb="5" eb="7">
      <t>ギョウム</t>
    </rPh>
    <rPh sb="7" eb="9">
      <t>タンイ</t>
    </rPh>
    <rPh sb="10" eb="12">
      <t>ヒョウカ</t>
    </rPh>
    <rPh sb="12" eb="14">
      <t>ケッカ</t>
    </rPh>
    <phoneticPr fontId="1"/>
  </si>
  <si>
    <t>番号</t>
    <rPh sb="0" eb="2">
      <t>バンゴウ</t>
    </rPh>
    <phoneticPr fontId="1"/>
  </si>
  <si>
    <t>分類</t>
    <rPh sb="0" eb="2">
      <t>ブンルイ</t>
    </rPh>
    <phoneticPr fontId="1"/>
  </si>
  <si>
    <t>評価対象業務</t>
    <rPh sb="0" eb="2">
      <t>ヒョウカ</t>
    </rPh>
    <rPh sb="2" eb="4">
      <t>タイショウ</t>
    </rPh>
    <rPh sb="4" eb="6">
      <t>ギョウム</t>
    </rPh>
    <phoneticPr fontId="1"/>
  </si>
  <si>
    <t>第三者評価委員会による評価
または第三者機関等からの意見聴取</t>
    <rPh sb="0" eb="1">
      <t>ダイ</t>
    </rPh>
    <rPh sb="1" eb="3">
      <t>サンシャ</t>
    </rPh>
    <rPh sb="3" eb="5">
      <t>ヒョウカ</t>
    </rPh>
    <rPh sb="5" eb="8">
      <t>イインカイ</t>
    </rPh>
    <rPh sb="11" eb="13">
      <t>ヒョウカ</t>
    </rPh>
    <rPh sb="17" eb="18">
      <t>ダイ</t>
    </rPh>
    <rPh sb="18" eb="20">
      <t>サンシャ</t>
    </rPh>
    <rPh sb="20" eb="22">
      <t>キカン</t>
    </rPh>
    <rPh sb="22" eb="23">
      <t>トウ</t>
    </rPh>
    <rPh sb="26" eb="28">
      <t>イケン</t>
    </rPh>
    <rPh sb="28" eb="30">
      <t>チョウシュ</t>
    </rPh>
    <phoneticPr fontId="1"/>
  </si>
  <si>
    <t>アンケート調査</t>
    <rPh sb="5" eb="7">
      <t>チョウサ</t>
    </rPh>
    <phoneticPr fontId="1"/>
  </si>
  <si>
    <t>業務名
（契約件名）</t>
    <rPh sb="0" eb="3">
      <t>ギョウムメイ</t>
    </rPh>
    <rPh sb="5" eb="7">
      <t>ケイヤク</t>
    </rPh>
    <rPh sb="7" eb="9">
      <t>ケンメイ</t>
    </rPh>
    <phoneticPr fontId="1"/>
  </si>
  <si>
    <t>業務の概要</t>
    <rPh sb="0" eb="2">
      <t>ギョウム</t>
    </rPh>
    <rPh sb="3" eb="5">
      <t>ガイヨウ</t>
    </rPh>
    <phoneticPr fontId="1"/>
  </si>
  <si>
    <t>※業務区分</t>
    <rPh sb="1" eb="3">
      <t>ギョウム</t>
    </rPh>
    <rPh sb="3" eb="5">
      <t>クブン</t>
    </rPh>
    <phoneticPr fontId="1"/>
  </si>
  <si>
    <r>
      <t>Ｂの指定期間
または
Dの契約期間</t>
    </r>
    <r>
      <rPr>
        <sz val="11"/>
        <color indexed="10"/>
        <rFont val="ＭＳ Ｐゴシック"/>
        <family val="3"/>
        <charset val="128"/>
      </rPr>
      <t/>
    </r>
    <rPh sb="2" eb="4">
      <t>シテイ</t>
    </rPh>
    <rPh sb="4" eb="6">
      <t>キカン</t>
    </rPh>
    <rPh sb="13" eb="15">
      <t>ケイヤク</t>
    </rPh>
    <rPh sb="15" eb="17">
      <t>キカン</t>
    </rPh>
    <phoneticPr fontId="1"/>
  </si>
  <si>
    <t>委員会名
または
機関名等</t>
    <rPh sb="0" eb="3">
      <t>イインカイ</t>
    </rPh>
    <rPh sb="3" eb="4">
      <t>ナ</t>
    </rPh>
    <rPh sb="9" eb="11">
      <t>キカン</t>
    </rPh>
    <rPh sb="11" eb="12">
      <t>メイ</t>
    </rPh>
    <rPh sb="12" eb="13">
      <t>トウ</t>
    </rPh>
    <phoneticPr fontId="1"/>
  </si>
  <si>
    <t>委員等の構成</t>
    <rPh sb="0" eb="2">
      <t>イイン</t>
    </rPh>
    <rPh sb="2" eb="3">
      <t>トウ</t>
    </rPh>
    <rPh sb="4" eb="6">
      <t>コウセイ</t>
    </rPh>
    <phoneticPr fontId="1"/>
  </si>
  <si>
    <t>評価結果
または
委員等の意見</t>
    <rPh sb="0" eb="2">
      <t>ヒョウカ</t>
    </rPh>
    <rPh sb="2" eb="4">
      <t>ケッカ</t>
    </rPh>
    <rPh sb="9" eb="12">
      <t>イイントウ</t>
    </rPh>
    <rPh sb="13" eb="15">
      <t>イケン</t>
    </rPh>
    <phoneticPr fontId="1"/>
  </si>
  <si>
    <t>実施者</t>
    <rPh sb="0" eb="2">
      <t>ジッシ</t>
    </rPh>
    <rPh sb="2" eb="3">
      <t>シャ</t>
    </rPh>
    <phoneticPr fontId="1"/>
  </si>
  <si>
    <t xml:space="preserve">対象者と人数
</t>
    <rPh sb="0" eb="3">
      <t>タイショウシャ</t>
    </rPh>
    <rPh sb="4" eb="6">
      <t>ニンズウ</t>
    </rPh>
    <phoneticPr fontId="1"/>
  </si>
  <si>
    <t>回答率</t>
    <rPh sb="0" eb="3">
      <t>カイトウリツ</t>
    </rPh>
    <phoneticPr fontId="1"/>
  </si>
  <si>
    <t>主な調査項目</t>
    <rPh sb="0" eb="1">
      <t>オモ</t>
    </rPh>
    <rPh sb="2" eb="4">
      <t>チョウサ</t>
    </rPh>
    <rPh sb="4" eb="6">
      <t>コウモク</t>
    </rPh>
    <phoneticPr fontId="1"/>
  </si>
  <si>
    <t>評点</t>
    <rPh sb="0" eb="2">
      <t>ヒョウテン</t>
    </rPh>
    <phoneticPr fontId="1"/>
  </si>
  <si>
    <t>評価結果の概要</t>
    <rPh sb="0" eb="2">
      <t>ヒョウカ</t>
    </rPh>
    <rPh sb="2" eb="4">
      <t>ケッカ</t>
    </rPh>
    <rPh sb="5" eb="7">
      <t>ガイヨウ</t>
    </rPh>
    <phoneticPr fontId="1"/>
  </si>
  <si>
    <t>前期評価</t>
    <rPh sb="0" eb="4">
      <t>ゼンキヒョウカ</t>
    </rPh>
    <phoneticPr fontId="1"/>
  </si>
  <si>
    <t>後期評価</t>
    <rPh sb="0" eb="4">
      <t>コウキヒョウカ</t>
    </rPh>
    <phoneticPr fontId="1"/>
  </si>
  <si>
    <t>計</t>
    <rPh sb="0" eb="1">
      <t>ケイ</t>
    </rPh>
    <phoneticPr fontId="1"/>
  </si>
  <si>
    <t>政経</t>
    <rPh sb="0" eb="2">
      <t>セイケイ</t>
    </rPh>
    <phoneticPr fontId="1"/>
  </si>
  <si>
    <t>行政評価システム運用保守委託（令和７年度）</t>
    <rPh sb="0" eb="4">
      <t>ギョウセイヒョウカ</t>
    </rPh>
    <rPh sb="8" eb="10">
      <t>ウンヨウ</t>
    </rPh>
    <rPh sb="10" eb="12">
      <t>ホシュ</t>
    </rPh>
    <rPh sb="12" eb="14">
      <t>イタク</t>
    </rPh>
    <rPh sb="15" eb="17">
      <t>レイワ</t>
    </rPh>
    <rPh sb="18" eb="20">
      <t>ネンド</t>
    </rPh>
    <phoneticPr fontId="1"/>
  </si>
  <si>
    <t>行政評価システムの運用保守</t>
  </si>
  <si>
    <t xml:space="preserve">Ｃ　プロポーザル </t>
  </si>
  <si>
    <t>・請求書提出の遅れや請求金額に誤りが見られ、特に前期については予定より2か月ほど支払いが滞ってしまった月もあり、提出書類の項目について「やや不備」となった。事業者には遅延のないよう指示したことにより、後期では、請求書の大幅な提出の遅れはなくなった。</t>
    <rPh sb="1" eb="4">
      <t>セイキュウショ</t>
    </rPh>
    <rPh sb="4" eb="6">
      <t>テイシュツ</t>
    </rPh>
    <rPh sb="7" eb="8">
      <t>オク</t>
    </rPh>
    <rPh sb="10" eb="14">
      <t>セイキュウキンガク</t>
    </rPh>
    <rPh sb="15" eb="16">
      <t>アヤマ</t>
    </rPh>
    <rPh sb="18" eb="19">
      <t>ミ</t>
    </rPh>
    <rPh sb="22" eb="23">
      <t>トク</t>
    </rPh>
    <rPh sb="24" eb="26">
      <t>ゼンキ</t>
    </rPh>
    <rPh sb="31" eb="33">
      <t>ヨテイ</t>
    </rPh>
    <rPh sb="37" eb="38">
      <t>ゲツ</t>
    </rPh>
    <rPh sb="40" eb="42">
      <t>シハラ</t>
    </rPh>
    <rPh sb="44" eb="45">
      <t>トドコオ</t>
    </rPh>
    <rPh sb="51" eb="52">
      <t>ツキ</t>
    </rPh>
    <rPh sb="56" eb="60">
      <t>テイシュツショルイ</t>
    </rPh>
    <rPh sb="61" eb="63">
      <t>コウモク</t>
    </rPh>
    <rPh sb="70" eb="72">
      <t>フビ</t>
    </rPh>
    <rPh sb="78" eb="81">
      <t>ジギョウシャ</t>
    </rPh>
    <rPh sb="83" eb="85">
      <t>チエン</t>
    </rPh>
    <rPh sb="90" eb="92">
      <t>シジ</t>
    </rPh>
    <rPh sb="100" eb="102">
      <t>コウキ</t>
    </rPh>
    <rPh sb="105" eb="108">
      <t>セイキュウショ</t>
    </rPh>
    <rPh sb="109" eb="111">
      <t>オオハバ</t>
    </rPh>
    <rPh sb="112" eb="114">
      <t>テイシュツ</t>
    </rPh>
    <rPh sb="115" eb="116">
      <t>オク</t>
    </rPh>
    <phoneticPr fontId="1"/>
  </si>
  <si>
    <t>公民連携プラットフォームシステム運用保守業務</t>
    <phoneticPr fontId="1"/>
  </si>
  <si>
    <t>公民連携プラットフォームシステム運用及び保守</t>
    <rPh sb="18" eb="19">
      <t>オヨ</t>
    </rPh>
    <phoneticPr fontId="1"/>
  </si>
  <si>
    <t>・すべての評価項目について、やや不備又は不備はなかった
・前後期の評価で「概ね良好」とした広報支援については、区の優先順位を明確に伝える等により改善が見られている</t>
    <rPh sb="29" eb="30">
      <t>ゼン</t>
    </rPh>
    <rPh sb="30" eb="32">
      <t>コウキ</t>
    </rPh>
    <rPh sb="33" eb="35">
      <t>ヒョウカ</t>
    </rPh>
    <rPh sb="37" eb="38">
      <t>オオム</t>
    </rPh>
    <rPh sb="39" eb="41">
      <t>リョウコウ</t>
    </rPh>
    <rPh sb="45" eb="49">
      <t>コウホウシエン</t>
    </rPh>
    <rPh sb="55" eb="56">
      <t>ク</t>
    </rPh>
    <rPh sb="57" eb="61">
      <t>ユウセンジュンイ</t>
    </rPh>
    <rPh sb="62" eb="64">
      <t>メイカク</t>
    </rPh>
    <rPh sb="65" eb="66">
      <t>ツタ</t>
    </rPh>
    <rPh sb="68" eb="69">
      <t>トウ</t>
    </rPh>
    <rPh sb="72" eb="74">
      <t>カイゼン</t>
    </rPh>
    <rPh sb="75" eb="76">
      <t>ミ</t>
    </rPh>
    <phoneticPr fontId="1"/>
  </si>
  <si>
    <t>データ入力処理業務委託</t>
    <phoneticPr fontId="1"/>
  </si>
  <si>
    <t>データ入力処理業務委託</t>
  </si>
  <si>
    <t xml:space="preserve">Ｅ　３年以上同一業者と随意契約 </t>
  </si>
  <si>
    <t>区</t>
  </si>
  <si>
    <t>パンチデータを搬入出している主管課担当者（20名）</t>
  </si>
  <si>
    <t>優良</t>
  </si>
  <si>
    <t>・すべての評価項目で「良好」「概ね良好」であった。
・「入力指示表に無い入力データについても迅速に処理し、受取漏れのデータ・記録メディアに対する連絡も迅速に行われ、パンチ室内の節電や清掃にも努めている。」と評価し、加点評価のポイントは20点となった。</t>
    <phoneticPr fontId="1"/>
  </si>
  <si>
    <t>杉並区住民情報系システム統合運用管理業務委託</t>
    <phoneticPr fontId="1"/>
  </si>
  <si>
    <t>住民情報系システムの運用計画作成・管理及びシステムオペレーション業務</t>
  </si>
  <si>
    <t>事業者に処理や帳票印刷を依頼している主管課４７係</t>
  </si>
  <si>
    <t>・処理スケジュールに基づき、バッチジョブや帳票印刷が遅滞なく行われている。
・誤操作が生じないよう、複数の業務従事者で確認しつつ処理が行われている。
・障害又はバッチジョブの異常終了時に、適切な連絡先にエスカレーションされている。</t>
  </si>
  <si>
    <t>・すべての評価項目で「良好」「概ね良好」であった。
・「業務運用上の課題や問題点を把握し、改善策の提案がなされている。」「サービスレベル合意書で設定した評価項目の９割以上で目標水準を達成している。」と評価し、加点評価のポイントは20点となった。</t>
    <phoneticPr fontId="1"/>
  </si>
  <si>
    <t>総務</t>
    <rPh sb="0" eb="2">
      <t>ソウム</t>
    </rPh>
    <phoneticPr fontId="1"/>
  </si>
  <si>
    <t>文書交換業務委託</t>
    <phoneticPr fontId="1"/>
  </si>
  <si>
    <t>文書交換便による公文書等の運搬及び仕分</t>
  </si>
  <si>
    <t>Ｄ　長期継続契約→右欄に契約期間を記入</t>
  </si>
  <si>
    <t>令和6年4月1日～令和9年3月31日</t>
  </si>
  <si>
    <t>・「公文書等が正しく仕分けられている。」、「配送物の誤配がない。」、「従事者のミーティング等を活用し、業務の問題点の解決に努めている。」の項目において「概ね良好」と評価した。
・その他の項目は「良好」と評価した。</t>
    <phoneticPr fontId="1"/>
  </si>
  <si>
    <t>印刷室業務委託</t>
    <phoneticPr fontId="1"/>
  </si>
  <si>
    <t>印刷室の運営及び管理サービス</t>
  </si>
  <si>
    <t>・すべての評価項目について、「良好」であった。
・「依頼受付時に有用な相談対応（アドバイス）がなされた」及び「繁忙期等にもかかわらず、急な印刷依頼に調整の上、対応した」点について、加点評価した。</t>
    <phoneticPr fontId="1"/>
  </si>
  <si>
    <t>杉並区職員健康診断実施業務委託（単価契約）</t>
    <phoneticPr fontId="1"/>
  </si>
  <si>
    <t>職員の健康診断等の実施</t>
  </si>
  <si>
    <t>事業者</t>
  </si>
  <si>
    <t>受診者5,510人</t>
  </si>
  <si>
    <t>・前期は、実施した評価項目について、「良好」又は「概ね良好」であった。
・後期は、検査時における受診者への対応に一部配慮を欠く点が見られたため、減点評価となった。一方で、急な選挙に伴う日程及び会場の変更に対し、事業者が柔軟に対応したことから、加点評価となったため、加点・減点評価は0点となった。</t>
    <phoneticPr fontId="1"/>
  </si>
  <si>
    <t/>
  </si>
  <si>
    <t>杉並区産業医等業務委託（単価契約）</t>
    <phoneticPr fontId="1"/>
  </si>
  <si>
    <t>法に基づく産業医業務の実施</t>
  </si>
  <si>
    <t>・前期は、すべての評価項目について、「良好」又は「概ね良好」であった。
・後期は、提出資料に誤りがあったため、「やや不備」の評価となった。再発防止策として、事業者が提出資料作成時にダブルチェックを行うこととした。</t>
    <phoneticPr fontId="1"/>
  </si>
  <si>
    <t>杉並区職員研修に関する企画・管理運営等業務委託(単価契約）</t>
    <phoneticPr fontId="1"/>
  </si>
  <si>
    <t>杉並区が実施する職員集合研修の企画提案と研修命令支援、出欠管理等の管理運営業務</t>
  </si>
  <si>
    <t>区職員（研修生）</t>
  </si>
  <si>
    <t>・理解度
・活用度
・研修時間
・研修資料
・研修講師</t>
  </si>
  <si>
    <t>・すべての評価項目について、「良好」又は「概ね良好」であった。
・前期は、従事者が短期間で入れ替わったことにより研修運営業務が一部滞ったことから、減点評価とした。
・後期は、受講者のアンケート結果が良好による加点評価となった一方、研修事務の処理漏れが確認されたため、減点評価となり、加点・減点評価は0点となった。</t>
    <phoneticPr fontId="1"/>
  </si>
  <si>
    <t>杉並区職員エンゲージメント向上支援業務</t>
    <phoneticPr fontId="1"/>
  </si>
  <si>
    <t>エンゲージメント調査の実施・回答分析及びプロジェクトチーム運営支援業務</t>
  </si>
  <si>
    <t>・資料に誤字・脱字があり、色使いについても改善の必要があったことから、「調査結果報告書類が正確に分かりやすく作成されている」の項目について「やや不備」と評価した。
・その他の項目については、「良好」又は「概ね良好」であった。
・PT参加者が多く、意見も多く出る中で、従事者増員等の適切な運営支援により想定より質の高い最終提案につながったため、加点評価とした。</t>
    <phoneticPr fontId="1"/>
  </si>
  <si>
    <t>本庁舎地下駐車場管理業務委託（長期継続契約）</t>
    <phoneticPr fontId="1"/>
  </si>
  <si>
    <t>区役所本庁舎駐車場誘導管理</t>
  </si>
  <si>
    <t>令和7年4月1日～令和10年3月31日</t>
  </si>
  <si>
    <t>・すべての評価項目について、「良好」又は「概ね良好」であった。</t>
    <phoneticPr fontId="1"/>
  </si>
  <si>
    <t>杉並区役所庁舎保全業務委託</t>
    <phoneticPr fontId="1"/>
  </si>
  <si>
    <t>区役所本庁舎の保全業務</t>
  </si>
  <si>
    <t>杉並区役所庁舎清掃等建物管理及び警備業務委託（長期継続契約）</t>
    <phoneticPr fontId="1"/>
  </si>
  <si>
    <t>・区役所本庁舎清掃、小修繕等管理業務
・夜間・休日警備業務</t>
  </si>
  <si>
    <t>電話交換業務委託（長期継続契約）</t>
    <phoneticPr fontId="1"/>
  </si>
  <si>
    <t>区役所本庁舎電話交換業務受付</t>
  </si>
  <si>
    <t>来庁者専用自転車駐車場管理及び倉庫鍵・自転車等貸出受付業務委託（単価契約）</t>
    <phoneticPr fontId="1"/>
  </si>
  <si>
    <t>・区役所本庁舎来庁者自転車駐車場管理
・倉庫及び自転車等の鍵の貸出</t>
  </si>
  <si>
    <t>杉並区庁有車運行管理業務委託</t>
    <phoneticPr fontId="1"/>
  </si>
  <si>
    <t>庁有車の運行と管理</t>
  </si>
  <si>
    <t>運転手付き庁有車を使用した課に回答を依頼。前期96名、後期88名から回答を得た。</t>
    <phoneticPr fontId="1"/>
  </si>
  <si>
    <t>・車内の清掃が行き届いているか
・目的地への経路は適切だったか
・安全な運転を心がけているか
・接客の対応は適切か等</t>
    <phoneticPr fontId="1"/>
  </si>
  <si>
    <t>・すべての評価項目について、「良好」又は「概ね良好」であった。
・前期は車両の維持管理方法を改善するなど、業務を効率的に行っていたため、加点評価は５点となった。</t>
    <phoneticPr fontId="1"/>
  </si>
  <si>
    <t>杉並区公式ホームページ運用保守業務委託</t>
    <phoneticPr fontId="1"/>
  </si>
  <si>
    <t>杉並区公式ホームページの運用保守</t>
  </si>
  <si>
    <t>「広報すぎなみ」等の配達委託(単価契約）</t>
    <phoneticPr fontId="1"/>
  </si>
  <si>
    <t>広報紙の配布</t>
  </si>
  <si>
    <t>広報スタンドの運営委託（単価契約）</t>
    <phoneticPr fontId="1"/>
  </si>
  <si>
    <t>・前期は清掃作業に関する減点評価があり、加点・減点評価は-5点となったが、事業者に改善を促した結果、後期は改善された。</t>
    <phoneticPr fontId="1"/>
  </si>
  <si>
    <t>広報紙等の発送事務委託（単価契約）</t>
    <phoneticPr fontId="1"/>
  </si>
  <si>
    <t>・前期は梱包が不十分なものあったが、事業者に改善を促した結果、後期は改善された。</t>
    <phoneticPr fontId="1"/>
  </si>
  <si>
    <t>広報すぎなみデザイン制作・編集業務委託（単価契約）</t>
    <phoneticPr fontId="1"/>
  </si>
  <si>
    <t>広報紙の作成</t>
  </si>
  <si>
    <t>広報すぎなみ等の区南北バス「すぎ丸」車内設置に伴う配達委託</t>
    <phoneticPr fontId="1"/>
  </si>
  <si>
    <t>・すべての評価項目について、「良好」であった。</t>
    <phoneticPr fontId="1"/>
  </si>
  <si>
    <t>広報番組制作業務委託（単価契約）</t>
    <phoneticPr fontId="1"/>
  </si>
  <si>
    <t>広報番組の制作</t>
  </si>
  <si>
    <t>広報すぎなみ特集記事動画制作業務委託（単価契約）</t>
    <phoneticPr fontId="1"/>
  </si>
  <si>
    <t>杉並区役所本庁舎案内業務委託</t>
    <phoneticPr fontId="1"/>
  </si>
  <si>
    <t>本庁舎に来庁した区民等に対する案内業務</t>
    <phoneticPr fontId="1"/>
  </si>
  <si>
    <t>区民250人</t>
  </si>
  <si>
    <t>・来庁目的
・案内スタッフへの満足度
・区民事務所を利用しない理由
・説明の分かりやすさ
・スタッフや記載台への意見要望</t>
    <phoneticPr fontId="1"/>
  </si>
  <si>
    <t>・全体を通じて良質な案内、適切な対応ができており、すべての評価項目について、「良好」又は「概ね良好」であった。
・利用者から案内業務に関して、お礼や称賛の声が寄せられた点、利用者に対し満足度調査を実施し、調査結果を参考にサービス向上に取り組んだ点を加点評価とした。</t>
    <phoneticPr fontId="1"/>
  </si>
  <si>
    <t>杉並区安全パトロール業務委託</t>
    <phoneticPr fontId="1"/>
  </si>
  <si>
    <t>青色回転灯装着車両による区内のパトロール
（４業務集合契約、24時間、365日）</t>
  </si>
  <si>
    <t>・業務委託内容の履行について大きな問題はなく、すべての評価項目について、「良好」又は「概ね良好」であった。
・前後期1件ずつ、区民から運転マナーに関する指摘があったことから、-5点の減点とし、安全運転の徹底や交通法令の遵守の注意喚起を行った。</t>
    <phoneticPr fontId="1"/>
  </si>
  <si>
    <t>杉並区職員非常呼集に係る参集システムサービス提供業務委託</t>
    <phoneticPr fontId="1"/>
  </si>
  <si>
    <t>災害発生時、区職員に安否確認及び非常呼集を行うためのメール配信システムの提供</t>
  </si>
  <si>
    <t xml:space="preserve">Ｆ　その他選択業務 </t>
  </si>
  <si>
    <t>気象情報ホームページ運用業務委託</t>
    <phoneticPr fontId="1"/>
  </si>
  <si>
    <t>杉並区公式ホームページへの気象情報の掲載及び運用</t>
  </si>
  <si>
    <t>・すべての評価項目について、「良好」又は「概ね良好」であった。
・後期に請求書と完了届の提出遅延が一度発生したことにより、前期では「良好」であった評価が、後期は「概ね良好」との評価となり、点数が減少した。</t>
    <phoneticPr fontId="1"/>
  </si>
  <si>
    <t>杉並区財務書類作成支援及び分析・研修業務委託</t>
    <phoneticPr fontId="1"/>
  </si>
  <si>
    <t>財務書類の作成及び固定資産台帳の更新作業の支援等</t>
  </si>
  <si>
    <t>受講者33人</t>
  </si>
  <si>
    <t>・公会計に関する理解が深まったか
・財務書類で得た数値が業務に活用できそうか
・資料は参考になったか
・研修の進め方は良かったか</t>
    <phoneticPr fontId="1"/>
  </si>
  <si>
    <t>杉並区議会中継運用業務委託（単価契約）</t>
    <phoneticPr fontId="1"/>
  </si>
  <si>
    <t>議会中継のオペレーション業務及び議会中継・会議録検索システムウェブサイトの運用保守</t>
  </si>
  <si>
    <t>・前期はソフトウェア更新手続の遅れがあり、定期的なシステム更新と事前の動作確認に関して、やや不備としたが、ログ解析や映像編集等の急な依頼にも迅速かつ的確に対応されたことから、５点の加点とした。
・後期はすべての評価項目について、「良好」又は「概ね良好」であった。</t>
    <phoneticPr fontId="1"/>
  </si>
  <si>
    <t>杉並区議会議員健康診断実施業務委託（単価契約）</t>
    <phoneticPr fontId="1"/>
  </si>
  <si>
    <t>区議会議員の健康診断
の実施</t>
  </si>
  <si>
    <t>選挙システム保守委託</t>
    <phoneticPr fontId="1"/>
  </si>
  <si>
    <t>選挙システムパッケージ保守</t>
  </si>
  <si>
    <t>区民
生活</t>
    <rPh sb="0" eb="2">
      <t>クミン</t>
    </rPh>
    <rPh sb="3" eb="5">
      <t>セイカツ</t>
    </rPh>
    <phoneticPr fontId="1"/>
  </si>
  <si>
    <t>財産の使用貸借及び宿泊事業に関する契約（民営化宿泊施設、旧すぎなみ自然村）</t>
    <phoneticPr fontId="1"/>
  </si>
  <si>
    <t>直営であった宿泊施設を民間に無償貸与し、宿泊事業を運営</t>
    <phoneticPr fontId="1"/>
  </si>
  <si>
    <t>施設利用者
627人</t>
  </si>
  <si>
    <t>・サービス、食事、館内の清掃状況等についての評価</t>
  </si>
  <si>
    <t>・すべての評価項目について、やや不備又は不備はなかった。
・大きなトラブルはなく、概ね適切に業務を遂行できていた。</t>
    <phoneticPr fontId="1"/>
  </si>
  <si>
    <t>杉並区立男女平等推進センター相談業務委託</t>
    <phoneticPr fontId="1"/>
  </si>
  <si>
    <t>男女平等推進センターにおける相談対応</t>
  </si>
  <si>
    <t>・すべての評価項目について、良好または概ね良好であった。
・区担当者と日々情報共有を行い、区民等からの相談に適切に対応している。
・加点評価として、「相談員の資質向上のため、有益な研修プログラムが組まれている」を評価した。</t>
    <phoneticPr fontId="1"/>
  </si>
  <si>
    <t>男女平等推進センター受付管理業務委託</t>
    <phoneticPr fontId="1"/>
  </si>
  <si>
    <t>男女平等推進センターの受付業務</t>
  </si>
  <si>
    <t>良好</t>
  </si>
  <si>
    <t>・すべての評価項目について、良好または概ね良好であった。
・区担当者と従事者間の連携、連絡体制が確保され、日常時だけでなくイベント時においても適切に業務にあたっている。</t>
    <phoneticPr fontId="1"/>
  </si>
  <si>
    <t>男女平等推進センター等の講座実施に伴う託児業務委託（単価契約）</t>
    <phoneticPr fontId="1"/>
  </si>
  <si>
    <t>男女平等推進センター等の講座実施に伴う託児業務委託</t>
  </si>
  <si>
    <t>・前期期間内に託児業務委託の実施がなかったため前期評点は無し。
・後期評価項目について、良好または概ね良好であった。それぞれの講座ごと、区担当者と密に情報共有に努め、乳幼児の保護者とも十分な打ち合わせを行い、適切かつ安全な保育業務を行っている。</t>
    <phoneticPr fontId="1"/>
  </si>
  <si>
    <t>杉並区立杉並会館等複合施設建物総合管理等業務委託（長期継続契約）</t>
    <phoneticPr fontId="1"/>
  </si>
  <si>
    <t>杉並会館等複合施設の建物管理及び杉並会館の受付案内等業務</t>
  </si>
  <si>
    <t>・すべての評価項目について、やや不備又は不備はなかった。
・一部、地域住民等との情報交換に課題があるとの事業者の声から、概ね良好と評価した項目があるが、多くの評価項目は良好である。</t>
    <phoneticPr fontId="1"/>
  </si>
  <si>
    <t>郵送請求等による戸籍証明書及び住民票の写し等に係る 発行業務委託（長期継続契約）</t>
    <phoneticPr fontId="1"/>
  </si>
  <si>
    <t>郵送請求等による戸籍証明書及び住民票の写し等に係る発行業務</t>
  </si>
  <si>
    <t>令和5年4月1日～令和8年3月31日</t>
  </si>
  <si>
    <t>・すべての評価項目について、やや不備又は不備はなかった。
・大きなトラブルはなく、概ね適切に業務を遂行できていた。
・電話対応について苦情を受ける事例があったため、前期と比べて後期は評価点が下がった。</t>
    <phoneticPr fontId="1"/>
  </si>
  <si>
    <t>○すぎなみ協働プラザ運営業務委託</t>
    <phoneticPr fontId="1"/>
  </si>
  <si>
    <t>すぎなみ協働プラザの運営</t>
  </si>
  <si>
    <t>すぎなみ協働プラザ登録団体等</t>
  </si>
  <si>
    <t>・すぎなみ協働プラザの利用状況
・すぎなみ協働プラザのサービス満足度
・すぎなみ協働プラザへの要望等</t>
    <rPh sb="5" eb="7">
      <t>キョウドウ</t>
    </rPh>
    <rPh sb="11" eb="13">
      <t>リヨウ</t>
    </rPh>
    <rPh sb="13" eb="15">
      <t>ジョウキョウ</t>
    </rPh>
    <rPh sb="21" eb="23">
      <t>キョウドウ</t>
    </rPh>
    <rPh sb="31" eb="34">
      <t>マンゾクド</t>
    </rPh>
    <rPh sb="40" eb="42">
      <t>キョウドウ</t>
    </rPh>
    <rPh sb="47" eb="49">
      <t>ヨウボウ</t>
    </rPh>
    <rPh sb="49" eb="50">
      <t>トウ</t>
    </rPh>
    <phoneticPr fontId="1"/>
  </si>
  <si>
    <t>・個人情報管理で改善点があったため、減点評価-5点とした。</t>
    <phoneticPr fontId="1"/>
  </si>
  <si>
    <t>○すぎなみ地域コム運用・保守業務委託</t>
    <phoneticPr fontId="1"/>
  </si>
  <si>
    <t>すぎなみ地域コムの運用・保守</t>
  </si>
  <si>
    <t>・すべての評価項目について、やや不備又は不備はなかった。</t>
    <phoneticPr fontId="1"/>
  </si>
  <si>
    <t>○杉並区立阿佐谷地域区民センター外３施設の管理運営業務（指定管理者）</t>
    <phoneticPr fontId="1"/>
  </si>
  <si>
    <t>杉並区立阿佐谷地域区民センター外３施設の管理運営業務</t>
  </si>
  <si>
    <t>Ｂ　指定管理者→右欄に指定期間を記入</t>
  </si>
  <si>
    <t>令和4年4月1日～令和9年3月31日</t>
  </si>
  <si>
    <t>履行評価
会議</t>
  </si>
  <si>
    <t>施設利用者代表、指定管理者、地域課、みどり公園課</t>
  </si>
  <si>
    <t>・良好な運営がなされている。</t>
  </si>
  <si>
    <t>施設利用者66人</t>
  </si>
  <si>
    <t>―</t>
  </si>
  <si>
    <t>・施設の利用頻度
・施設利用についての満足度
・施設に対するご意見</t>
  </si>
  <si>
    <t>優良</t>
    <phoneticPr fontId="1"/>
  </si>
  <si>
    <t>・提出書類に遅れや誤記があったことについて不備とした。
・ＰＣ端末の管理不足から端末修理を実施した点について、減点した。
・その他の業務は概ね良好に実施されている。</t>
    <phoneticPr fontId="1"/>
  </si>
  <si>
    <t>○和田区民集会所外２施設の建物総合管理業務委託（長期継続契約）</t>
    <phoneticPr fontId="1"/>
  </si>
  <si>
    <t>・和田区民集会所及び高円寺北集会所の受付案内、清掃、巡回警備、設備保守点検
・和田障害者交流館の清掃、設備保守点検</t>
  </si>
  <si>
    <t>令和5年4月1日～令和8年3月31日</t>
    <phoneticPr fontId="1"/>
  </si>
  <si>
    <t>高円寺地域区民センター協議会</t>
  </si>
  <si>
    <t>公募及び地域の団体から推薦された区民</t>
  </si>
  <si>
    <t>施設利用者109人</t>
  </si>
  <si>
    <t>・すべての評価項目について不備はなく、適切な運営がされている。
・施設利用者からの評価は、概ね良好である。</t>
    <phoneticPr fontId="1"/>
  </si>
  <si>
    <t>井草地域区民センター外２施設の建物総合管理業務委託（長期継続契約）</t>
    <phoneticPr fontId="1"/>
  </si>
  <si>
    <t>・井草地域区民センター受付案内、清掃及び巡回警備業務
・四宮区民集会所及び八成区民集会所受付案内、清掃及び巡回警備、設備保守点検</t>
  </si>
  <si>
    <t>井草地域区民センター協議会</t>
  </si>
  <si>
    <t>公募及び地域団体から推薦された区民</t>
  </si>
  <si>
    <t>施設利用者95人</t>
  </si>
  <si>
    <t>○永福和泉地域区民センター外１施設の建物総合管理業務委託（長期継続契約）</t>
    <phoneticPr fontId="1"/>
  </si>
  <si>
    <t>・永福和泉地域区民センター受付案内及び清掃、巡回警備
・方南会館受付案内及び清掃、巡回警備、設備保守点検、舞台設備関連
・永福和泉区民事務所の清掃
・桜上水北会議室の巡回警備</t>
  </si>
  <si>
    <t>履行評価連絡会</t>
  </si>
  <si>
    <t>施設利用者、事業者代表、従業員代表、地域課</t>
  </si>
  <si>
    <t>施設利用者50人</t>
  </si>
  <si>
    <t>・提出書類に遅れがあったことや、区との連絡体制についてやや不備とした。
・従事者に欠員が生じたまま業務を行っていた期間があったため、やや不備とした。
・その他の業務は概ね良好に実施されている。</t>
    <phoneticPr fontId="1"/>
  </si>
  <si>
    <t>○杉並区立高井戸地域区民センター外４施設の管理運営業務（指定管理者）</t>
    <phoneticPr fontId="1"/>
  </si>
  <si>
    <t>高井戸地域区民センター、高齢者活動支援センター、高井戸温水プールの管理運営</t>
  </si>
  <si>
    <t>施設利用者代表、指定管理者、地域課、スポーツ振興課、高齢者施策課</t>
  </si>
  <si>
    <t>施設利用者４２人</t>
  </si>
  <si>
    <t>・全ての評価項目について、不備の評価はなく、適切な運営を行っている。
・施設利用者からの評価も良好である。</t>
    <phoneticPr fontId="1"/>
  </si>
  <si>
    <t>○上高井戸区民集会所外２施設の建物総合管理業務委託（長期継続契約）</t>
    <phoneticPr fontId="1"/>
  </si>
  <si>
    <t>上高井戸区民集会所、浜田山会館、久我山会館の受付案内業務及び清掃、巡回業務、設備保守点検業務</t>
  </si>
  <si>
    <t>施設利用者代表、地域課、受託事業者</t>
  </si>
  <si>
    <t>施設利用者１１５人</t>
  </si>
  <si>
    <t>・全ての評価項目について、不備の評価はなく、適切な運営を行っているが、提出書類で一部再提出を依頼することがある。
・施設利用者からの評価も良好である。</t>
    <phoneticPr fontId="1"/>
  </si>
  <si>
    <t>杉並区立西荻地域区民センター外１施設の管理運営業務（指定管理者）</t>
    <phoneticPr fontId="1"/>
  </si>
  <si>
    <t>西荻地域区民センター、勤労者福祉会館、西荻南集会所の管理運営</t>
  </si>
  <si>
    <t>令和2年10月1日～令和8年3月31日</t>
  </si>
  <si>
    <t>施設利用者、指定管理者、産業振興センター、地域課</t>
  </si>
  <si>
    <t>施設利用者212人</t>
  </si>
  <si>
    <t>・すべての評価項目について、不備の評価はなく、適切な運営を行っている。
・施設利用者からの評価も、概ね良好である。
・地域との連携や自主事業を実施により施設のPRを推進し、利用促進に努めている。</t>
    <phoneticPr fontId="1"/>
  </si>
  <si>
    <t>○コミュニティふらっと阿佐谷受付案内等業務委託</t>
    <phoneticPr fontId="1"/>
  </si>
  <si>
    <t>コミュニティふらっと阿佐谷受付案内、多世代交流イベント実施業務</t>
  </si>
  <si>
    <t>施設利用者
44人</t>
  </si>
  <si>
    <t>○コミュニティふらっと東原受付案内等業務委託</t>
    <phoneticPr fontId="1"/>
  </si>
  <si>
    <t>コミュニティふらっと東原受付案内、多世代交流イベント実施業務</t>
  </si>
  <si>
    <t>施設利用者
57人</t>
  </si>
  <si>
    <t>・評価項目について概ね不備はなく、適切な運営がされている。
・施設利用者からの評価は、概ね良好である。</t>
    <phoneticPr fontId="1"/>
  </si>
  <si>
    <t>○コミュニティふらっと馬橋受付案内等業務委託</t>
    <phoneticPr fontId="1"/>
  </si>
  <si>
    <t>コミュニティふらっと馬橋の受付案内業務。多世代交流イベント実施業務。</t>
  </si>
  <si>
    <t>施設利用者52人</t>
  </si>
  <si>
    <t>○すぎなみ地域大学における講座の運営管理等に関する業務委託</t>
    <phoneticPr fontId="1"/>
  </si>
  <si>
    <t>すぎなみ地域大学の講座運営</t>
  </si>
  <si>
    <t>広報面での加点項目があり＋５点としたが、個人情報管理で改善点があったため、－５とした。</t>
    <phoneticPr fontId="1"/>
  </si>
  <si>
    <t>○コミュニティふらっと成田受付案内等業務委託</t>
    <phoneticPr fontId="1"/>
  </si>
  <si>
    <t>コミュニティふらっと成田受付案内、多世代交流イベント実施業務</t>
  </si>
  <si>
    <t>施設利用者
54人</t>
  </si>
  <si>
    <t>・施設の利用頻度
・施設利用についての満足度
・施設に対するご意見</t>
    <phoneticPr fontId="1"/>
  </si>
  <si>
    <t>・すべての評価項目について不備はなく、適切な運営がされている。
・施設利用者からの評価は、概ね良好である。
・施設の浸水時、その後の復旧に尽力したため、＋５とした。</t>
    <phoneticPr fontId="1"/>
  </si>
  <si>
    <t>○社会教育センター及び高円寺地域区民センター複合施設の管理運営業務（指定管理者）</t>
    <phoneticPr fontId="1"/>
  </si>
  <si>
    <t>杉並区立社会教育センター及び高円寺地域区民センター等複合施設管理運営業務</t>
  </si>
  <si>
    <t>令和5年4月1日～令和10年3月31日</t>
    <phoneticPr fontId="1"/>
  </si>
  <si>
    <t>履行評価
連絡会</t>
  </si>
  <si>
    <t>施設利用者代表、指定管理者、生涯学習推移進課、地域課</t>
  </si>
  <si>
    <t>施設利用者31人</t>
  </si>
  <si>
    <t>・すべての評価項目について、不備の評価はなく、適切な運営を行っている。
・施設利用者からの評価も、概ね良好である。
・地域との連携や自主事業を実施により施設のPRを推進し、利用促進に努めている。
・自主事業において個人情報の流失があったが、被害はなく、その後の再発防止に適切な対処をしている。</t>
    <phoneticPr fontId="1"/>
  </si>
  <si>
    <t>○コミュニティふらっと方南受付案内等業務委託（長期継続契約）</t>
    <phoneticPr fontId="1"/>
  </si>
  <si>
    <t>コミュニティふらっと方南受付案内、多世代交流イベント実施業務</t>
  </si>
  <si>
    <t>事業者代表、従業員代表、地域課</t>
  </si>
  <si>
    <t>施設利用者46人</t>
  </si>
  <si>
    <t>良好</t>
    <phoneticPr fontId="1"/>
  </si>
  <si>
    <t>○コミュニティふらっと本天沼受付案内等業務委託（長期継続契約）</t>
    <phoneticPr fontId="1"/>
  </si>
  <si>
    <t>コミュニティふらっと本天沼の受付案内、多世代交流イベント実施業務</t>
  </si>
  <si>
    <t>施設利用者
60人</t>
  </si>
  <si>
    <t>・全体的な評価としては良好及び概ね良好に該当しているが、収納金取扱い事務に一部誤った事務処理があった。誤りが起きないようチェック体制の強化に取り組んでいる。施設利用者の評価も良好であり、イベント等も積極的に行い地域交流の場として地域に貢献している。</t>
    <phoneticPr fontId="1"/>
  </si>
  <si>
    <t>○令和7年度地域活動団体を対象としたICT活用講習等事業委託(単価契約)</t>
    <phoneticPr fontId="1"/>
  </si>
  <si>
    <t>地域活動団体を対象としたICT活用講習等の企画・実施</t>
  </si>
  <si>
    <t>・すべての評価項目について、やや不備又は不備の評価はなく、適切な運営を行っている。</t>
    <phoneticPr fontId="1"/>
  </si>
  <si>
    <t>杉並区軽自動車税等受付及び特別区民税等証明書交付業務等委託</t>
    <phoneticPr fontId="1"/>
  </si>
  <si>
    <t>軽自動車税等受付及び特別区民税等証明書交付業務等窓口の運営</t>
  </si>
  <si>
    <t>・すべての評価項目について、不備はなかった。
・プロポーザルにより事業者変更があったが、経験のある従事者による安定した業務が行われていることは高評価としています。</t>
    <phoneticPr fontId="1"/>
  </si>
  <si>
    <t>ふるさと納税支援業務委託</t>
    <phoneticPr fontId="1"/>
  </si>
  <si>
    <t>ふるさと納税の受入れに係る一連の業務</t>
  </si>
  <si>
    <t>・提出書類においては期日遅延や記載漏れなど見受けられたことから、２項目ともに「やや不備」となった。区と協議の上、今後の対応策を講じることとなった。
・加点については、返礼品に係る取組を評価した(＋５点)。一方で、減点については、事業者への送付物の宛先相違があった（－５点）。このため、加点・減点評価は±０点となった。</t>
    <phoneticPr fontId="1"/>
  </si>
  <si>
    <t>杉並区納付センター業務委託</t>
    <phoneticPr fontId="1"/>
  </si>
  <si>
    <t>電話、訪問、文書による納付案内業務のほか、納付書の発行、口座振替の案内、分割納付に係る補助的業務等を行う。</t>
  </si>
  <si>
    <t>・架電・訪問等の業務遂行は安定した運営だった。
・区の催告書案内方法の変更等による受電件数増に備え、オペレータ増員等を行い円滑に対応できたため、加点評価とした。</t>
    <phoneticPr fontId="1"/>
  </si>
  <si>
    <t>令和７年度こども伝統芸能わくわく体験事業（やってみよう！）運営委託</t>
    <phoneticPr fontId="1"/>
  </si>
  <si>
    <t>令和7年度こども伝統芸能わくわく体験事業（やってみよう！）の運営</t>
  </si>
  <si>
    <t xml:space="preserve">Ｅ　３年以上同一業者と随意契約 </t>
    <phoneticPr fontId="1"/>
  </si>
  <si>
    <t>・事業の実施場所は例年座・高円寺の広々としたホールで行ってきたが、今年度はすぎなみフェスタにテント出展する形で委託を行った。実施形態が急に変わったためか、当日準備が不十分で、効率よく児童に体験を受けてもらうことができなかった部分があるため、２つの項目について「やや不備」とした。</t>
    <phoneticPr fontId="1"/>
  </si>
  <si>
    <t>杉並公会堂改築並びに維持管理及び運営事業</t>
    <phoneticPr fontId="1"/>
  </si>
  <si>
    <t>杉並公会堂改築並びに維持管理及び運営事業</t>
  </si>
  <si>
    <t>Ａ　ＰＦＩ</t>
    <phoneticPr fontId="1"/>
  </si>
  <si>
    <t>・すべての評価項目について、やや不備又は不備はなかった。
・杉並公会堂の事業委託については毎月、月報として維持管理業務報告書及び運営業務報告書に基づき報告を受け、必要に応じ現場確認を行っている。
また、この月報と併せて四半期総括書に基づいて、契約書に定めた基準を基に評価を行っている。</t>
    <phoneticPr fontId="1"/>
  </si>
  <si>
    <t>杉並区文化芸術・交流自治体情報紙の配達委託（単価契約）</t>
    <phoneticPr fontId="1"/>
  </si>
  <si>
    <t>文化芸術情報紙「コミュかる」及び交流自治体情報紙「てくてく」の駅広報スタンド・公衆浴場・スーパー等への配達</t>
  </si>
  <si>
    <t>・すべての評価項目について、やや不備又は不備はなかった。
・配達に関する苦情等は特になかった。
・コンビニエンスストアの新規開店、区立施設の休館、配達員の変更などの連絡が、担当者から区へ遅滞なく行われていた。
・後期途中に、担当者が急遽変更となり、提出書類の不備等はあったが適切な時期に提出されていた。</t>
    <phoneticPr fontId="1"/>
  </si>
  <si>
    <t>杉並区文化芸術・交流自治体情報紙デザイン・編集製作等業務委託</t>
    <phoneticPr fontId="1"/>
  </si>
  <si>
    <t>文化芸術情報紙「コミュかる」及び交流自治体情報紙「てくてく」のデザイン・編集製作</t>
  </si>
  <si>
    <t>・すべての評価項目について、やや不備又は不備はなかった。
・区担当者と連携し連絡を取り合いながら、紙面作成が遅滞なく遂行されている。
・紙面デザインに関して、スペースや区の意向もありすり合わせに時間がかかる面もあったが、期限内に履行できていた。</t>
    <phoneticPr fontId="1"/>
  </si>
  <si>
    <t>杉並芸術会館の管理運営
(特定非営利活動法人　劇場創造ネットワーク)</t>
    <phoneticPr fontId="1"/>
  </si>
  <si>
    <t>杉並芸術会館の管理運営</t>
  </si>
  <si>
    <t>Ｂ　指定管理者→右欄に指定期間を記入</t>
    <phoneticPr fontId="1"/>
  </si>
  <si>
    <t>令和3年4月1日～令和8年3月31日</t>
  </si>
  <si>
    <t>杉並区立杉並芸術会館運営に関する懇談会</t>
  </si>
  <si>
    <t>学識経験者2名、関係団体3名、有識者2名</t>
  </si>
  <si>
    <t>3月開催予定</t>
  </si>
  <si>
    <t>・前期評価ではすべての評価項目について、やや不備や不備はなかった。
・後期評価では、指定管理者交代に伴う引継ぎ業務において、スムーズな引継ぎが行われなかったことから連携体制や問題点の解決に関する２項目においてやや不備とした。</t>
    <phoneticPr fontId="1"/>
  </si>
  <si>
    <t>○上井草スポーツセンター外１施設指定管理　（上井草スポーツセンター・妙正寺体育館）</t>
    <phoneticPr fontId="1"/>
  </si>
  <si>
    <t>○上井草スポーツセンター外１施設指定管理　（上井草スポーツセンター・妙正寺体育館）</t>
  </si>
  <si>
    <t>利用者
42,060人</t>
    <rPh sb="0" eb="3">
      <t>リヨウシャ</t>
    </rPh>
    <rPh sb="10" eb="11">
      <t>ニン</t>
    </rPh>
    <phoneticPr fontId="1"/>
  </si>
  <si>
    <t>・利用施設、利用目的、利用頻度、実施したスポーツ
・施設の満足度</t>
    <phoneticPr fontId="1"/>
  </si>
  <si>
    <t>・すべての評価項目について、やや不備又は不備はなかった。
・前期後期ともに施設内スペースの有効活用に加え、地域の連絡会への参加や学校との連携等を積極的に行っており、加点評価とした。また、後期においては、利用者満足度調査の結果、障害者対象事業の実施状況等を加点評価とした。</t>
    <rPh sb="30" eb="32">
      <t>ゼンキ</t>
    </rPh>
    <rPh sb="32" eb="34">
      <t>コウキ</t>
    </rPh>
    <rPh sb="37" eb="40">
      <t>シセツナイ</t>
    </rPh>
    <rPh sb="45" eb="49">
      <t>ユウコウカツヨウ</t>
    </rPh>
    <rPh sb="50" eb="51">
      <t>クワ</t>
    </rPh>
    <rPh sb="53" eb="55">
      <t>チイキ</t>
    </rPh>
    <rPh sb="56" eb="59">
      <t>レンラクカイ</t>
    </rPh>
    <rPh sb="61" eb="63">
      <t>サンカ</t>
    </rPh>
    <rPh sb="64" eb="66">
      <t>ガッコウ</t>
    </rPh>
    <rPh sb="68" eb="70">
      <t>レンケイ</t>
    </rPh>
    <rPh sb="70" eb="71">
      <t>トウ</t>
    </rPh>
    <rPh sb="72" eb="75">
      <t>セッキョクテキ</t>
    </rPh>
    <rPh sb="76" eb="77">
      <t>オコナ</t>
    </rPh>
    <rPh sb="82" eb="84">
      <t>カテン</t>
    </rPh>
    <rPh sb="84" eb="86">
      <t>ヒョウカ</t>
    </rPh>
    <rPh sb="93" eb="95">
      <t>コウキ</t>
    </rPh>
    <rPh sb="101" eb="104">
      <t>リヨウシャ</t>
    </rPh>
    <rPh sb="104" eb="107">
      <t>マンゾクド</t>
    </rPh>
    <rPh sb="107" eb="109">
      <t>チョウサ</t>
    </rPh>
    <rPh sb="110" eb="112">
      <t>ケッカ</t>
    </rPh>
    <rPh sb="113" eb="116">
      <t>ショウガイシャ</t>
    </rPh>
    <rPh sb="116" eb="118">
      <t>タイショウ</t>
    </rPh>
    <rPh sb="118" eb="120">
      <t>ジギョウ</t>
    </rPh>
    <rPh sb="121" eb="123">
      <t>ジッシ</t>
    </rPh>
    <rPh sb="123" eb="125">
      <t>ジョウキョウ</t>
    </rPh>
    <rPh sb="125" eb="126">
      <t>トウ</t>
    </rPh>
    <phoneticPr fontId="1"/>
  </si>
  <si>
    <t>○荻窪体育館、高円寺体育館及び大宮前体育館指定管理</t>
    <phoneticPr fontId="1"/>
  </si>
  <si>
    <t>○荻窪体育館、高円寺体育館及び大宮前体育館指定管理</t>
  </si>
  <si>
    <t>利用者
27,629人</t>
    <rPh sb="0" eb="3">
      <t>リヨウシャ</t>
    </rPh>
    <rPh sb="10" eb="11">
      <t>ニン</t>
    </rPh>
    <phoneticPr fontId="1"/>
  </si>
  <si>
    <t>・38の評価項目のうち、やや不備が前期は１項目（利用者に対する接遇や、自主事業等の料金設定の苦情について）、後期は３項目（提出書類の正確性、130万円以下の修繕状況、保守点検及び維持管理状況）あった。
・加点評価が前期２項目、後期３項目あった。
・減点評価が後期に１項目あった（履行の内容について、関連行政機関から業務改善命令を受けた）。</t>
    <rPh sb="17" eb="19">
      <t>ゼンキ</t>
    </rPh>
    <rPh sb="21" eb="23">
      <t>コウモク</t>
    </rPh>
    <rPh sb="54" eb="56">
      <t>コウキ</t>
    </rPh>
    <rPh sb="58" eb="60">
      <t>コウモク</t>
    </rPh>
    <rPh sb="61" eb="65">
      <t>テイシュツショルイ</t>
    </rPh>
    <rPh sb="66" eb="69">
      <t>セイカクセイ</t>
    </rPh>
    <rPh sb="73" eb="75">
      <t>マンエン</t>
    </rPh>
    <rPh sb="75" eb="77">
      <t>イカ</t>
    </rPh>
    <rPh sb="78" eb="80">
      <t>シュウゼン</t>
    </rPh>
    <rPh sb="80" eb="82">
      <t>ジョウキョウ</t>
    </rPh>
    <rPh sb="93" eb="95">
      <t>ジョウキョウ</t>
    </rPh>
    <rPh sb="107" eb="109">
      <t>ゼンキ</t>
    </rPh>
    <rPh sb="113" eb="115">
      <t>コウキ</t>
    </rPh>
    <rPh sb="116" eb="118">
      <t>コウモク</t>
    </rPh>
    <rPh sb="129" eb="131">
      <t>コウキ</t>
    </rPh>
    <phoneticPr fontId="1"/>
  </si>
  <si>
    <t>○松ノ木運動場、永福体育館及び下高井戸運動場・区民集会所指定管理</t>
    <phoneticPr fontId="1"/>
  </si>
  <si>
    <t>松ノ木運動場、永福体育館及び下高井戸運動場・区民集会所の運営管理</t>
  </si>
  <si>
    <t>利用者
23,785人</t>
    <rPh sb="0" eb="3">
      <t>リヨウシャ</t>
    </rPh>
    <rPh sb="10" eb="11">
      <t>ニン</t>
    </rPh>
    <phoneticPr fontId="1"/>
  </si>
  <si>
    <t>・すべての評価項目について、やや不備又は不備はなかった。
・前期後期ともに永福学園清掃実習協力や、中学校職場体験受入などのアウトリーチ活動を積極的に行っており、加点評価とした。</t>
    <phoneticPr fontId="1"/>
  </si>
  <si>
    <t>○受付管理等業務委託（杉十小温水プール）</t>
    <phoneticPr fontId="1"/>
  </si>
  <si>
    <t>杉十小温水プールの受付管理</t>
  </si>
  <si>
    <t>利用者
5,453人</t>
    <rPh sb="0" eb="3">
      <t>リヨウシャ</t>
    </rPh>
    <rPh sb="9" eb="10">
      <t>ニン</t>
    </rPh>
    <phoneticPr fontId="1"/>
  </si>
  <si>
    <t>○監視業務等委託（杉十小温水プール）</t>
    <phoneticPr fontId="1"/>
  </si>
  <si>
    <t>杉十小温水プールのプール監視</t>
  </si>
  <si>
    <t>Ｄ　長期継続契約→右欄に契約期間を記入</t>
    <phoneticPr fontId="1"/>
  </si>
  <si>
    <t>・やや不備が前期・後期ともに１項目あった。
・減点評価が前期・後期ともに１項目あった。</t>
    <rPh sb="6" eb="8">
      <t>ゼンキ</t>
    </rPh>
    <rPh sb="9" eb="11">
      <t>コウキ</t>
    </rPh>
    <rPh sb="15" eb="17">
      <t>コウモク</t>
    </rPh>
    <rPh sb="28" eb="30">
      <t>ゼンキ</t>
    </rPh>
    <rPh sb="31" eb="33">
      <t>コウキ</t>
    </rPh>
    <phoneticPr fontId="1"/>
  </si>
  <si>
    <t>○和田堀公園プール運営業務委託</t>
    <phoneticPr fontId="1"/>
  </si>
  <si>
    <t>○和田堀公園プール運営業務委託</t>
  </si>
  <si>
    <t xml:space="preserve">Ｆ　その他選択業務 </t>
    <phoneticPr fontId="1"/>
  </si>
  <si>
    <t>・20の評価項目のうち、やや不備もしくは不備はなかった。
・加点評価が２項目あった（昨年度の要望に対応した運営を行った、次年度に向けて要望対策や消防訓練の内容に提案があった）。</t>
    <phoneticPr fontId="1"/>
  </si>
  <si>
    <t>○「すぎなみスポーツアカデミー」事業委託</t>
    <phoneticPr fontId="1"/>
  </si>
  <si>
    <t>「すぎなみスポーツアカデミー」の事業委託</t>
  </si>
  <si>
    <t>・20の評価項目のうち、やや不備もしくは不備はなかった。
・減点評価が1項目あった。（応募者数が極めて低い講座があった）</t>
    <phoneticPr fontId="1"/>
  </si>
  <si>
    <t>○和田堀公園野球場外1所　受付管理等業務委託</t>
    <phoneticPr fontId="1"/>
  </si>
  <si>
    <t>和田堀公園野球場、和田堀調節池壁打ち庭球場の受付管理</t>
  </si>
  <si>
    <t>・すべての評価項目について、やや不備又は不備はなかった。
・後期に要望への対処において、高く評価できることがあり加点評価とした。</t>
    <rPh sb="30" eb="32">
      <t>コウキ</t>
    </rPh>
    <rPh sb="56" eb="60">
      <t>カテンヒョウカ</t>
    </rPh>
    <phoneticPr fontId="1"/>
  </si>
  <si>
    <t>○学校施設を活用した地域スポーツ振興事業委託</t>
    <phoneticPr fontId="1"/>
  </si>
  <si>
    <t>地域に身近な公共施設である学校を活用したスポーツ教室の実施</t>
  </si>
  <si>
    <t>区内在住・在勤・在学・在園の方と未就学児についてはその保護者
97人</t>
    <rPh sb="0" eb="2">
      <t>クナイ</t>
    </rPh>
    <rPh sb="2" eb="4">
      <t>ザイジュウ</t>
    </rPh>
    <rPh sb="5" eb="7">
      <t>ザイキン</t>
    </rPh>
    <rPh sb="8" eb="10">
      <t>ザイガク</t>
    </rPh>
    <rPh sb="11" eb="13">
      <t>ザイエン</t>
    </rPh>
    <rPh sb="14" eb="15">
      <t>カタ</t>
    </rPh>
    <rPh sb="16" eb="20">
      <t>ミシュウガクジ</t>
    </rPh>
    <rPh sb="27" eb="30">
      <t>ホゴシャ</t>
    </rPh>
    <rPh sb="33" eb="34">
      <t>ニン</t>
    </rPh>
    <phoneticPr fontId="1"/>
  </si>
  <si>
    <t xml:space="preserve">・教室に参加した理由
・何でこの教室を知ったか
・楽しかったか
・時間の長さは丁度良いか
・普段のスポーツへの取り組み状況
・次も参加したいか
</t>
    <phoneticPr fontId="1"/>
  </si>
  <si>
    <t>・すべての評価項目について、やや不備又は不備はなかった。
・加点評価が1項目あった（参加者アンケートで、教室に対する評価が高かった。（「満足」「やや満足」の割合が８０％以上））</t>
    <phoneticPr fontId="1"/>
  </si>
  <si>
    <t>杉並アニメーションミュージアム運営業務委託</t>
    <phoneticPr fontId="1"/>
  </si>
  <si>
    <t>杉並アニメーションミュージアムの運営</t>
  </si>
  <si>
    <t>・すべての評価項目について、やや不備又は不備はなかった。
・現状の施設運営に大きな問題は見受けられないが、業務の効率化等改善の余地がある。</t>
    <phoneticPr fontId="1"/>
  </si>
  <si>
    <t>ウェブサイト「すぎなみ学倶楽部」の運営業務委託</t>
    <phoneticPr fontId="1"/>
  </si>
  <si>
    <t xml:space="preserve">
区公式情報発信サイト
「すぎなみ学倶楽部」の
運営</t>
  </si>
  <si>
    <t>杉並区就労支援センター若者就労支援コーナー運営業務委託</t>
    <phoneticPr fontId="1"/>
  </si>
  <si>
    <t>杉並区就労支援センター就職サポートコーナー運営業務委託（名称変更に伴い8年度より件名変更）</t>
  </si>
  <si>
    <t xml:space="preserve">Ｃ　プロポーザル </t>
    <phoneticPr fontId="1"/>
  </si>
  <si>
    <t>相談及びセミナー利用者523人</t>
  </si>
  <si>
    <t>・相談の内容は満足だったか
・セミナーの内容は満足だったか</t>
  </si>
  <si>
    <t>・すべての評価項目について、やや不備又は不備はなかった。
・イベント実施に関して、昨年の反省を踏まえて他機関と密に連絡をとり実施できたことで加点となったが、成果目標未達があり、減点評価となり、加点・減点合計0点となった。</t>
    <phoneticPr fontId="1"/>
  </si>
  <si>
    <t>就労準備訓練及び社会適応力訓練支援事業業務委託</t>
    <phoneticPr fontId="1"/>
  </si>
  <si>
    <t>杉並区就労支援センタージョブトレーニングコーナー運営業務</t>
  </si>
  <si>
    <t>終結者20人</t>
  </si>
  <si>
    <t>・利用後、自信がついたか</t>
  </si>
  <si>
    <t>・すべての評価項目について、やや不備又は不備はなかった。
・実行計画の目標値を達成できていないため、減点評価とした。</t>
    <phoneticPr fontId="1"/>
  </si>
  <si>
    <t>杉並区魅力発信事業業務委託</t>
    <phoneticPr fontId="1"/>
  </si>
  <si>
    <t>西武新宿線及び京王井の頭線沿線の観光資源を活用した区内全域における来街者誘致の促進と地域活性化を図る取組を行う</t>
  </si>
  <si>
    <t>・すべての評価項目について、やや不備又は不備はなかった。
・目標数値はわずかに下回ったものの、区および関係機関と連携を図りながら適切に業務が遂行されたと評価し、「業務の遂行」項目については大半の項目で「良好」と判断した。</t>
    <phoneticPr fontId="1"/>
  </si>
  <si>
    <t>成田西ふれあい農業公園管理運営業務委託</t>
    <phoneticPr fontId="1"/>
  </si>
  <si>
    <t>成田西ふれあい農業公園の管理運営</t>
  </si>
  <si>
    <t>・すべての評価項目について、やや不備又は不備はなかった。
・前期は、イベント実施に伴い農産物の販売が減少し、近隣住民からの要望にこたえられていないという点において減点評価となったが、収穫イベント等の実施を増やすなどの対応策を講じたため、問題が解消された。さらに、加点評価として、「区民のニーズに合ったイベント・講座を積極的に企画・立案し、実施している」「当公園の特色を活かしている」という点で加点評価とし、加点・減点評価は５点となった。</t>
    <phoneticPr fontId="1"/>
  </si>
  <si>
    <t>杉並区産業振興センター中小企業資金融資あっせん業務及び創業・経営相談業務等委託</t>
    <phoneticPr fontId="1"/>
  </si>
  <si>
    <t>相談員が経営に関する各種相談（販売促進、資金繰り、経営管理、労務、経理、税務など）や中小企業資金融資あっせん受付業務を行っている。</t>
  </si>
  <si>
    <t>創業・経営相談窓口利用者</t>
  </si>
  <si>
    <t>・相談窓口を利用して、どのように感じたか
・今後必要と思われる支援は何か</t>
  </si>
  <si>
    <t>・すべての評価項目について、やや不備又は不備はなかった。
・利用者への接遇、適切な案内等について、改善の余地はあり。</t>
    <phoneticPr fontId="1"/>
  </si>
  <si>
    <t>杉並区立産業商工会館運営管理業務委託</t>
    <phoneticPr fontId="1"/>
  </si>
  <si>
    <t>杉並区立産業商工会館運営管理</t>
  </si>
  <si>
    <t>施設利用者８７者（団体または個人）</t>
  </si>
  <si>
    <t>・職員の対応について
・施設の表示について
・施設全般について</t>
  </si>
  <si>
    <t>・施設利用者を対象としたアンケートで、評価が高かった（良好７０％以上）のため、加点評価とした。
・後期は使用料徴収の際に本来料金よりも多く現金を徴収するという事案が発生し、評価項目が１つ不備となった。</t>
    <phoneticPr fontId="1"/>
  </si>
  <si>
    <t>求人情報提供サイト「就職応援ナビすぎなみ」の運用及び暗号化対応委託</t>
    <phoneticPr fontId="1"/>
  </si>
  <si>
    <t>求人情報提供サイト「就職応援ナビすぎなみ」の運用、暗号化</t>
  </si>
  <si>
    <t>・システム障害からの復旧に長時間を要したケースがあったため原点対象とした（前期）
・システムの改修・機能強化について積極的な提案があったことを評価し、加点対象とした（後期）</t>
    <phoneticPr fontId="1"/>
  </si>
  <si>
    <t>杉並区産業振興センター等の清掃管理業務委託</t>
    <phoneticPr fontId="1"/>
  </si>
  <si>
    <t>杉並区産業振興センター、荻窪区民事務所、その他共用部等の清掃</t>
  </si>
  <si>
    <t>上井草二丁目団体利用農園維持管理委託</t>
    <phoneticPr fontId="1"/>
  </si>
  <si>
    <t>上井草二丁目団体利用農園維持管理委託</t>
  </si>
  <si>
    <t>イベント参加団体</t>
  </si>
  <si>
    <t>・体験時間はどうだったか
・収穫量はどうだったか
・収穫した野菜の用途</t>
  </si>
  <si>
    <t>・すべての評価項目について、やや不備又は不備は無かった。
・「圃場の維持管理」については、収穫体験は適切に実施されているが、新作型品種や学校給食向けの試作圃場については、前期・後期ともに天候や害虫等の影響により、不作が相次いでいたが、可能な範囲で農業者とうに情報共有を行っていたという点で概ね良好とした。</t>
    <phoneticPr fontId="1"/>
  </si>
  <si>
    <t>令和７年度農福連携農園維持管理運営業務委託</t>
    <phoneticPr fontId="1"/>
  </si>
  <si>
    <t>農福連携農園の維持管理運営業務</t>
  </si>
  <si>
    <t>団体農園区画利用12団体</t>
  </si>
  <si>
    <t>・農園の活用目的
・利用状況
・収穫物の活用方法
・その他意見要望</t>
  </si>
  <si>
    <t>・すべての評価項目について、やや不備又は不備は無かった。
・管理運営やイベント運営など適切に管理されている。
・マルシェと収穫体験を同日開催することで、集客の向上を図るなどの工夫をしていたことから加点評価を行った。
・障害者施設と連携し、農園の農作物を利用したカレー缶や花のキーホルダーを作成したことから加点評価を行った。</t>
    <phoneticPr fontId="1"/>
  </si>
  <si>
    <t>令和７年度杉並区産業実態調査及び結果分析業務委託</t>
    <phoneticPr fontId="1"/>
  </si>
  <si>
    <t>・すべての評価項目について、やや不備又は不備は無かった。
・産業実態調査を滞りなく実施し、産業振興計画改定や施策の検討に向けて、有用な提言を行った。区が実施する独自調査についても助言や支援を実施した。</t>
    <rPh sb="30" eb="34">
      <t>サンギョウジッタイ</t>
    </rPh>
    <rPh sb="34" eb="36">
      <t>チョウサ</t>
    </rPh>
    <rPh sb="37" eb="38">
      <t>トドコオ</t>
    </rPh>
    <rPh sb="41" eb="43">
      <t>ジッシ</t>
    </rPh>
    <rPh sb="45" eb="47">
      <t>サンギョウ</t>
    </rPh>
    <rPh sb="47" eb="49">
      <t>シンコウ</t>
    </rPh>
    <rPh sb="49" eb="51">
      <t>ケイカク</t>
    </rPh>
    <rPh sb="51" eb="53">
      <t>カイテイ</t>
    </rPh>
    <rPh sb="54" eb="56">
      <t>シサク</t>
    </rPh>
    <rPh sb="57" eb="59">
      <t>ケントウ</t>
    </rPh>
    <rPh sb="60" eb="61">
      <t>ム</t>
    </rPh>
    <rPh sb="64" eb="66">
      <t>ユウヨウ</t>
    </rPh>
    <rPh sb="67" eb="69">
      <t>テイゲン</t>
    </rPh>
    <rPh sb="70" eb="71">
      <t>オコナ</t>
    </rPh>
    <rPh sb="74" eb="75">
      <t>ク</t>
    </rPh>
    <rPh sb="76" eb="78">
      <t>ジッシ</t>
    </rPh>
    <rPh sb="80" eb="82">
      <t>ドクジ</t>
    </rPh>
    <rPh sb="82" eb="84">
      <t>チョウサ</t>
    </rPh>
    <rPh sb="89" eb="91">
      <t>ジョゲン</t>
    </rPh>
    <rPh sb="92" eb="94">
      <t>シエン</t>
    </rPh>
    <rPh sb="95" eb="97">
      <t>ジッシ</t>
    </rPh>
    <phoneticPr fontId="1"/>
  </si>
  <si>
    <t>保健
福祉</t>
    <rPh sb="0" eb="2">
      <t>ホケン</t>
    </rPh>
    <rPh sb="3" eb="5">
      <t>フクシ</t>
    </rPh>
    <phoneticPr fontId="1"/>
  </si>
  <si>
    <t>杉並区外出支援相談センター運営業務委託</t>
    <phoneticPr fontId="1"/>
  </si>
  <si>
    <t>杉並区外出支援相談センターの運営</t>
  </si>
  <si>
    <t>・すべての評価項目について、やや不備又は不備はなかった。
・加点評価としては「問い合わせに対するマニュアルを作成している」「企画や講演会終了後のアンケートで評価が高かったこと」から、前期は10点加点評価した。後期は、「杉並区生活支援体制整備連絡協議会に委員として参加し、先進事例の情報提供を継続的に実施した点」から、さらに5点加点評価した。</t>
    <phoneticPr fontId="1"/>
  </si>
  <si>
    <t>国保年金課業務委託（長期継続契約）</t>
    <phoneticPr fontId="1"/>
  </si>
  <si>
    <t>国保年金課業務委託</t>
  </si>
  <si>
    <t>・評価項目37項目のうち「不備」とした項目は無く、「やや不備」とした項目が2項目あった。「やや不備」としたのは、資格確認資料の取違えがあった他、一部の係で従事者数が当初目安人数を下回る時期があったためで、現在はともに改善されている。
・その他の項目については良好に運営出来ており、窓口での待ち時間短縮や、標準システムへの移行に向けた取組にも積極的に対応しており評価できる。
・加点・減点評価は無かった。</t>
    <phoneticPr fontId="1"/>
  </si>
  <si>
    <t>令和７年度医療機関受診勧奨及び糖尿病性腎症重症化予防事業業務委託（単価契約）</t>
    <phoneticPr fontId="1"/>
  </si>
  <si>
    <t>特定健康診査の結果から重症化リスクの高い医療機関への未受診者に対し、受診勧奨を行うとともに、糖尿病性腎症で通院する者に対し、かかりつけ医と連携して保健指導を実施する。</t>
    <phoneticPr fontId="1"/>
  </si>
  <si>
    <t>・基礎評価について、やや不備または不備はなかった。
・保健指導の申込者数が少ないことや、被保険者宛ての通知に改善を要する点があったことから、減点評価が10点となった。</t>
    <rPh sb="1" eb="5">
      <t>キソヒョウカ</t>
    </rPh>
    <rPh sb="12" eb="14">
      <t>フビ</t>
    </rPh>
    <rPh sb="17" eb="19">
      <t>フビ</t>
    </rPh>
    <rPh sb="27" eb="31">
      <t>ホケンシドウ</t>
    </rPh>
    <rPh sb="32" eb="36">
      <t>モウシコミシャスウ</t>
    </rPh>
    <rPh sb="37" eb="38">
      <t>スク</t>
    </rPh>
    <rPh sb="44" eb="49">
      <t>ヒホケンシャア</t>
    </rPh>
    <rPh sb="51" eb="53">
      <t>ツウチ</t>
    </rPh>
    <rPh sb="54" eb="56">
      <t>カイゼン</t>
    </rPh>
    <rPh sb="57" eb="58">
      <t>ヨウ</t>
    </rPh>
    <rPh sb="60" eb="61">
      <t>テン</t>
    </rPh>
    <rPh sb="70" eb="74">
      <t>ゲンテンヒョウカ</t>
    </rPh>
    <rPh sb="77" eb="78">
      <t>テン</t>
    </rPh>
    <phoneticPr fontId="1"/>
  </si>
  <si>
    <t>それ以外（本部や営業等）</t>
    <phoneticPr fontId="1"/>
  </si>
  <si>
    <t>令和７年度AIを活用した健診結果予測分析による生活習慣病早期介入業務委託
（単価契約）</t>
    <phoneticPr fontId="1"/>
  </si>
  <si>
    <t>健診データをもとに、ＡＩを活用して将来の健診結果を予測分析し、生活習慣改善のアドバイスが必要な方に生活習慣の改善につながる情報を提供する。</t>
    <phoneticPr fontId="1"/>
  </si>
  <si>
    <t xml:space="preserve"> ・すべての評価項目について、やや不備又は不備はなかった。
・加点評価及び減点評価はなかった。</t>
    <phoneticPr fontId="1"/>
  </si>
  <si>
    <t>杉並区障害者日帰りショートステイの事業委託</t>
    <phoneticPr fontId="1"/>
  </si>
  <si>
    <t>障害者日帰りショートステイの事業委託（どろんこ会）</t>
  </si>
  <si>
    <t>・すべての評価項目について、やや不備又は不備はなかった。
・前期は非常災害時の対応整備（設備部分）については概ね良好、他の項目は良好だった。また、地域交流を行ったり、避難訓練の実施があったため、加点を10点とし、減点はなかった。
・後期も非常災害時の対応整備（設備部分）については概ね良好だった。これば施設の老朽化によりやむを得ない部分であるが、その分十分な避難訓練等の対応を実施していたため、加点としている。</t>
    <rPh sb="116" eb="118">
      <t>コウキ</t>
    </rPh>
    <rPh sb="119" eb="124">
      <t>ヒジョウサイガイジ</t>
    </rPh>
    <rPh sb="125" eb="129">
      <t>タイオウセイビ</t>
    </rPh>
    <rPh sb="130" eb="132">
      <t>セツビ</t>
    </rPh>
    <rPh sb="132" eb="134">
      <t>ブブン</t>
    </rPh>
    <rPh sb="140" eb="141">
      <t>オオム</t>
    </rPh>
    <rPh sb="142" eb="144">
      <t>リョウコウ</t>
    </rPh>
    <rPh sb="151" eb="153">
      <t>シセツ</t>
    </rPh>
    <rPh sb="154" eb="157">
      <t>ロウキュウカ</t>
    </rPh>
    <rPh sb="163" eb="164">
      <t>エ</t>
    </rPh>
    <rPh sb="166" eb="168">
      <t>ブブン</t>
    </rPh>
    <rPh sb="175" eb="176">
      <t>ブン</t>
    </rPh>
    <rPh sb="176" eb="178">
      <t>ジュウブン</t>
    </rPh>
    <rPh sb="179" eb="184">
      <t>ヒナンクンレントウ</t>
    </rPh>
    <rPh sb="185" eb="187">
      <t>タイオウ</t>
    </rPh>
    <rPh sb="188" eb="190">
      <t>ジッシ</t>
    </rPh>
    <rPh sb="197" eb="199">
      <t>カテン</t>
    </rPh>
    <phoneticPr fontId="1"/>
  </si>
  <si>
    <t>杉並区障害者日帰りショートステイの事業委託</t>
  </si>
  <si>
    <t>障害者日帰りショートステイの事業委託（うららか）</t>
  </si>
  <si>
    <t>・すべての評価項目について、やや不備又は不備はなかった。
・前期は基礎評価全て良好であり、非常時の訓練について、いろいろな状況に合わせた訓練を工夫していたため加点評価は５点となった。
・後期も基礎評価全て良好であり、非常時の訓練も継続して実施していたため、加点としている。</t>
    <rPh sb="93" eb="95">
      <t>コウキ</t>
    </rPh>
    <rPh sb="96" eb="100">
      <t>キソヒョウカ</t>
    </rPh>
    <rPh sb="100" eb="101">
      <t>スベ</t>
    </rPh>
    <rPh sb="102" eb="104">
      <t>リョウコウ</t>
    </rPh>
    <rPh sb="108" eb="111">
      <t>ヒジョウジ</t>
    </rPh>
    <rPh sb="112" eb="114">
      <t>クンレン</t>
    </rPh>
    <rPh sb="115" eb="117">
      <t>ケイゾク</t>
    </rPh>
    <rPh sb="119" eb="121">
      <t>ジッシ</t>
    </rPh>
    <rPh sb="128" eb="130">
      <t>カテン</t>
    </rPh>
    <phoneticPr fontId="1"/>
  </si>
  <si>
    <t>杉並区障害者地域相談支援センター荻窪運営委託</t>
  </si>
  <si>
    <t>杉並区障害者地域相談支援センター荻窪の運営</t>
  </si>
  <si>
    <t>緊急時対応計画の新規作成が無かったことや事業周知が不足していたことから、一部の項目は「やや不備」と評価したが、それ以外の評価項目はいずれも「良好」であった。</t>
  </si>
  <si>
    <t>杉並区障害者地域相談支援センター高井戸運営委託</t>
  </si>
  <si>
    <t>杉並区障害者地域相談支援センター高井戸の運営</t>
  </si>
  <si>
    <t>・すべての評価項目について、やや不備又は不備はなかった。
・緊急時対応計画の新規作成が無かったことから、「概ね良好」とした項目があった。</t>
  </si>
  <si>
    <t>杉並区障害者地域相談支援センター高円寺運営委託</t>
  </si>
  <si>
    <t>杉並区障害者地域相談支援センター高円寺の運営</t>
  </si>
  <si>
    <t>・地域移行プレ事業において病院との連携不足があったため、一部の項目は「やや不備」と評価した。
・緊急時対応計画の新規作成が少なかったことから、「概ね良好」とした項目があった。</t>
  </si>
  <si>
    <t>杉並区精神障害者グループホーム活用型ショートステイ事業委託（単価契約）その１</t>
  </si>
  <si>
    <t>杉並区精神障害者グループホーム活用型ショートステイ事業実施要綱に基づく事業の実施（あおばケアセンター）</t>
  </si>
  <si>
    <t>・仕様書で定められた書類の提出が大幅に遅れたため、一部の項目は「やや不備」と評価した。
・利用者の支援記録について、利用ごとの振り返りは実施されているものの、日々の記録が限定的であるため、「概ね良好」と評価した。</t>
  </si>
  <si>
    <t>杉並区障害者地域相談支援センター高井戸運営委託</t>
    <phoneticPr fontId="1"/>
  </si>
  <si>
    <t>杉並区障害者地域相談支援センター高円寺運営委託</t>
    <phoneticPr fontId="1"/>
  </si>
  <si>
    <t>杉並区精神障害者グループホーム活用型ショートステイ事業委託（単価契約）その１</t>
    <phoneticPr fontId="1"/>
  </si>
  <si>
    <t>杉並区精神障害者グループホーム活用型ショートステイ事業委託（単価契約）その２</t>
    <phoneticPr fontId="1"/>
  </si>
  <si>
    <t>杉並区精神障害者グループホーム活用型ショートステイ事業実施要綱に基づく事業の実施(メゾンユトリロ）</t>
  </si>
  <si>
    <t>仕様書で定められた書類の提出が大幅に遅れたため、一部の項目は「やや不備」と評価したが、それ以外の評価項目はいずれも「良好」であった。</t>
  </si>
  <si>
    <t>杉並区障害者２４時間安心サポート事業（緊急ショート等）委託（単価契約）</t>
    <phoneticPr fontId="1"/>
  </si>
  <si>
    <t>杉並区障害者２４時間安心サポート（緊急ショート等）の事業委託</t>
  </si>
  <si>
    <t>仕様書で定められた書類の提出が大幅に遅れたため、一部の項目は「やや不備」と評価したが、それ以外の評価項目はいずれも「良好」であった。また、避難訓練を月１回程度実施するなど非常時への備えが徹底されていることから、加点評価とした。</t>
    <phoneticPr fontId="1"/>
  </si>
  <si>
    <t>杉並区緊急時対応ショート事業（居室確保型）委託（単価契約）</t>
    <phoneticPr fontId="1"/>
  </si>
  <si>
    <t>杉並区緊急時対応ショート事業（居室確保型）の事業委託</t>
  </si>
  <si>
    <t>杉並区家具転倒防止器具取付事業委託（単価契約）</t>
    <phoneticPr fontId="1"/>
  </si>
  <si>
    <t>障害者、難病患者の世帯の減災対策として、家具に転倒防止器具を取り付ける。</t>
  </si>
  <si>
    <t>各届出書類、報告書類等、内容に誤りなく指定期日までに提出されている。</t>
    <phoneticPr fontId="1"/>
  </si>
  <si>
    <t>重度心身障害者訪問入浴サービス業務委託（単価契約）①（アースサポート）</t>
    <phoneticPr fontId="1"/>
  </si>
  <si>
    <t>入浴が困難な在宅の重度心身障害者に対し、訪問入浴車の派遣により入浴サービスを行う。</t>
  </si>
  <si>
    <t>各種届書類、報告書類等に関し、おおむね適正に提出されている。</t>
    <phoneticPr fontId="1"/>
  </si>
  <si>
    <t>重度心身障害者訪問入浴サービス業務委託（単価契約）②（アサヒサンクリーン）</t>
    <phoneticPr fontId="1"/>
  </si>
  <si>
    <t>重度身体障害者等緊急通報システム業務委託（単価契約）</t>
    <phoneticPr fontId="1"/>
  </si>
  <si>
    <t>障害者、難病患者の世帯へ緊急通報機器の設置・緊急時対応・機器の維持管理・撤去等を行う。</t>
  </si>
  <si>
    <t>心身障害者おむつ支給業務委託（単価契約）</t>
    <phoneticPr fontId="1"/>
  </si>
  <si>
    <t>心身障害者のおむつの支給に際し、相談・配送・変更対応等業務を行う。</t>
  </si>
  <si>
    <t>各届出書類、報告書類等、内容に誤りなく指定期日までに提出されている。また、利用者から商品に関する要望があった際、当該商品の導入や入れ替えなどの検討を積極的に行っていること、「おむつ相談窓口」への事業に関する苦情や、窓口対応に関する苦情など一件もないことから加点を５点とした。</t>
    <phoneticPr fontId="1"/>
  </si>
  <si>
    <t>知的障害者（児）位置探索システム事業委託（単価契約）</t>
    <phoneticPr fontId="1"/>
  </si>
  <si>
    <t>位置探索システムの貸与・位置情報の照会回答・機器の保守・故障対応等の業務を行う。</t>
  </si>
  <si>
    <t>杉並区心身障害者理美容サービス事業①（美容南支部）</t>
    <phoneticPr fontId="1"/>
  </si>
  <si>
    <t>理・美容組合に所属している理・美容店が重度の心身障害者の居宅に出向き、理・美容サービスを行う。</t>
  </si>
  <si>
    <t>杉並区心身障害者理美容サービス事業②（美容東支部）</t>
    <phoneticPr fontId="1"/>
  </si>
  <si>
    <t>杉並区心身障害者理美容サービス事業③（美容西支部）</t>
    <phoneticPr fontId="1"/>
  </si>
  <si>
    <t>杉並区心身障害者理美容サービス事業④（理容組合）</t>
    <phoneticPr fontId="1"/>
  </si>
  <si>
    <t>心身障害者寝具洗濯乾燥事業委託（単価契約）</t>
    <phoneticPr fontId="1"/>
  </si>
  <si>
    <t>寝具の洗濯・乾燥が困難な重度の障害者に洗濯・乾燥サービスを行う。</t>
  </si>
  <si>
    <t>杉並区立重症心身障害児通所施設わかば運営委託</t>
    <phoneticPr fontId="1"/>
  </si>
  <si>
    <t>医療的ケアがある未就学の重症心身障害児等の療育を行う通所施設わかばの運営</t>
  </si>
  <si>
    <t xml:space="preserve">・ 基礎評価項目について、やや不備又は不備はなかった。
・ こども発達センターや保育園等と連携・情報交換を密に行っていたり、近隣の児童館等との交流を行うなど、年間を通して地域との関係性を築こうとしている様子がうかがえたため、加点評価している。
</t>
    <phoneticPr fontId="1"/>
  </si>
  <si>
    <t>こども発達センター及び重症心身障害児通所施設わかばほか送迎バス運行業務委託</t>
    <phoneticPr fontId="1"/>
  </si>
  <si>
    <t>杉並区立重症心身障害児通所施設わかば等の通所者、介助者及び関係者の通所に関する送迎</t>
  </si>
  <si>
    <t xml:space="preserve">・ 基礎評価項目について、やや不備又は不備はなかった。
・ バス内部設備の清潔さが保たれている点や、車体に傷・汚れがない点について、加点評価を行った。
</t>
    <phoneticPr fontId="1"/>
  </si>
  <si>
    <t>障害児通所支援巡回バス運行業務委託</t>
    <phoneticPr fontId="1"/>
  </si>
  <si>
    <t xml:space="preserve">・ 年度途中に乗務員が急遽死亡退職となって以降、固定の後任が定まっておらず、交代乗務員が日替わりでの配置となっている点について、「不備」となった。
・ バス内部設備の清潔さが保たれている点や、車体に傷・汚れがない点について、加点評価を行った。
</t>
    <phoneticPr fontId="1"/>
  </si>
  <si>
    <t>杉並区学齢期発達支援事業委託（基本契約）①</t>
    <phoneticPr fontId="1"/>
  </si>
  <si>
    <t>杉並区学齢期発達支援事業の実施</t>
  </si>
  <si>
    <t>保護者3人</t>
  </si>
  <si>
    <t>児童への支援、保護者への支援及び学校との連携についての満足度</t>
  </si>
  <si>
    <t>・基礎評価項目について、「良好」に実施されていた。
・区からの必要な連絡は、ミーティングの時間に組織内で共有されていた。
・事例検討や研修参加へのサポートなど、発達障害に関する研修機会の確保に努められていた。
・定期的に支援の検証とモニタリングを行い、支援計画の見直しが行われていた。</t>
    <phoneticPr fontId="1"/>
  </si>
  <si>
    <t>杉並区学齢期発達支援事業委託（基本契約）②</t>
    <phoneticPr fontId="1"/>
  </si>
  <si>
    <t>保護者42人</t>
  </si>
  <si>
    <t>・基礎評価項目について、「良好」に実施されていた。
・子供の発達特性や課題など保護者に対しての支援や助言は、年に２回の面談や適宜電話で対応されていた。
・保護者のニーズを聞き取り、学校との情報共有や連絡調整を積極的に行われていた。
・区からの情報などは、始業・就業の１日2回ミーティングで情報共有が行われていた。</t>
    <phoneticPr fontId="1"/>
  </si>
  <si>
    <t>杉並区学齢期発達支援事業委託（基本契約）③</t>
    <phoneticPr fontId="1"/>
  </si>
  <si>
    <t>保護者9人</t>
  </si>
  <si>
    <t>・基礎評価項目について、「良好」に実施されていた。
・ツールを活用して、効率的な職員間の連携や保護者との連絡や情報周知をされていました。
・職員の資質向上のため、OJTや研修への参加の機会を確保されていました。
・保護者や児童に対して避難訓練などを行い、緊急時すぐ対応できるよう努められていました。</t>
    <phoneticPr fontId="1"/>
  </si>
  <si>
    <t>杉並区学齢期発達支援事業委託（基本契約）④</t>
    <phoneticPr fontId="1"/>
  </si>
  <si>
    <t>保護者5人</t>
  </si>
  <si>
    <t>・基礎評価項目について、「良好」に実施されていた。
・発達特性に配慮された環境整備と部屋の整理整頓がされていました。
・保護者面談を定期的に行い、子どもと保護者のニーズを分析したうえで、支援計画を作成し、必要な支援が行われていました。
・内部研修を積極的に行い、職員の資質の向上に努められていました。</t>
    <phoneticPr fontId="1"/>
  </si>
  <si>
    <t>杉並区学齢期発達支援事業委託（基本契約）⑤</t>
    <phoneticPr fontId="1"/>
  </si>
  <si>
    <t>保護者1人</t>
  </si>
  <si>
    <t>・基礎評価項目について、「良好」に実施されていた。
・半年に１度モニタリングを行い、子どもと保護者の課題やニーズにそって計画を作成して適切に支援されていました。
・指導後の保護者へのフィードバックを丁寧におこない、ニーズの分析や助言に努められていました。
・定期的に内部研修をおこない、職員の資質向上に努められていました。</t>
    <phoneticPr fontId="1"/>
  </si>
  <si>
    <t>杉並区学齢期発達支援事業委託（基本契約）⑥</t>
    <phoneticPr fontId="1"/>
  </si>
  <si>
    <t>保護者18人</t>
  </si>
  <si>
    <t>・基礎評価項目について、「良好」に実施されていた。
・区からの必要な連絡などの情報共有は組織内の毎週のミーティングで共有されていました。
・学校との情報共有、連絡調整などに丁寧に取り組まれていました。
・支援の部屋割り等工夫し、効率的な支援に努められていました。
・職員の資質向上のため、研修への参加の機会を確保されていました。</t>
    <phoneticPr fontId="1"/>
  </si>
  <si>
    <t>こども発達センター給食調理業務委託（単価契約）</t>
    <phoneticPr fontId="1"/>
  </si>
  <si>
    <t>こども発達センターの給食調理業務</t>
  </si>
  <si>
    <t>保護者62人</t>
  </si>
  <si>
    <t>献立に係る嗜好
給食に係る意見、要望の聞き取り</t>
  </si>
  <si>
    <t>・すべての評価項目について、「良好」「概ね良好」に実施されていた。
・調理方法の工夫や、障害特性に応じた配慮がされ、安全に、楽しく嚥下機能の発達支援を行うことができた。</t>
    <phoneticPr fontId="1"/>
  </si>
  <si>
    <t>こども発達センター送迎バス運行業務委託(長期継続契約)</t>
    <phoneticPr fontId="1"/>
  </si>
  <si>
    <t>こども発達センターのバス運行業務</t>
  </si>
  <si>
    <t>・すべての評価項目について、「良好」「概ね良好」に実施されていた。
・バスの内部設備（座席、カーテン等）の清潔さや車体に傷や汚れがないことが加点評価となった。
・後期は添乗員の退職が続いたため、同一人による添乗体制を確保するよう申し入れを行った。</t>
    <phoneticPr fontId="1"/>
  </si>
  <si>
    <t>杉並区立こども発達センター造形療法実施業務委託</t>
    <phoneticPr fontId="1"/>
  </si>
  <si>
    <t>こども発達センターの造形療法実施業務</t>
  </si>
  <si>
    <t>・すべての評価項目について、「良好」「概ね良好」に実施されていた。
・講座の内容が充実しており、参加者に好評だった点が加点評価となった。
・この事業は、履行期間が１年未満のため、履行評価は１回のみの実施となっている。</t>
    <phoneticPr fontId="1"/>
  </si>
  <si>
    <t>杉並区発達障害児地域支援講座運営業務委託</t>
    <phoneticPr fontId="1"/>
  </si>
  <si>
    <t>杉並区発達障害児地域支援講座の運営業務</t>
  </si>
  <si>
    <t>75人
24人</t>
  </si>
  <si>
    <t>回答者の年代及び属性
講演会全体の満足度
実践報告会参加の目的
新しい知識や気づき</t>
  </si>
  <si>
    <t>杉並区立和田障害者交流館及び杉並区立高円寺障害者交流館運営管理委託</t>
    <phoneticPr fontId="1"/>
  </si>
  <si>
    <t>障害者交流館の運営管理</t>
  </si>
  <si>
    <t>・すべての評価項目について、やや不備又は不備はなかった。
・「節電・節水に努めている。」の項目が加点評価となった。</t>
    <phoneticPr fontId="1"/>
  </si>
  <si>
    <t>杉並区立杉並視覚障害者会館の運営管理委託</t>
    <phoneticPr fontId="1"/>
  </si>
  <si>
    <t>杉並視覚障害者会館の運営管理</t>
  </si>
  <si>
    <t>杉並障害者福祉会館の運営管理委託</t>
    <phoneticPr fontId="1"/>
  </si>
  <si>
    <t>杉並障害者福祉会館の運営及び管理</t>
  </si>
  <si>
    <t>・前期はすべての評価項目について、やや不備又は不備はなかった。節電・節水に努めている項目及び要望・苦情対応で高く評価できることがあり加点評価となった。
・後期評価の期間中に部屋の鍵の紛失があり、その件について区への報告が遅かったため、鍵の管理の項目が不備、報告書類の期日までの提出項目をやや不備という評価とした。
・その後鍵は見つかったが、鍵の保管場所の施錠を徹底し、貸出簿へ詳細を記入し厳重に管理することとし再発防止に努めるよう指示した。</t>
    <phoneticPr fontId="1"/>
  </si>
  <si>
    <t>杉並区立すぎのき生活園給食調理業務委託（単価契約）</t>
    <phoneticPr fontId="1"/>
  </si>
  <si>
    <t>すぎのき生活園の給食調理業務の委託</t>
  </si>
  <si>
    <t>・良好、概ね良好が多くみられたが、加点評価となるものはなかった。
・前期でやや不備だった【「障害者福祉施設作業基準・衛星管理マニュアル(Ⅵ調理)」に従い、調理業務を行っている。】が概ね良好に改善された。</t>
    <phoneticPr fontId="1"/>
  </si>
  <si>
    <t>障害者雇用推進特別清掃事業請負</t>
    <phoneticPr fontId="1"/>
  </si>
  <si>
    <t>すぎのき生活園の日常清掃・定期清掃、建物環境衛生業務</t>
  </si>
  <si>
    <t>・すべての基礎評価項目について、やや不備又は不備はなかった。
・前期で概ね良好だった「破損及び修理を必要とする箇所を発見したとき、又は利用者等から苦情、要望を受けたときは、速やかに区に連絡している」と2倍評価の「施設内の清掃が隅々まで行き届いており、きれいである」が後期では良好の評価を得たため、高い評価となった。</t>
    <phoneticPr fontId="1"/>
  </si>
  <si>
    <t>杉並区立なのはな生活園日常清掃業務請負</t>
    <phoneticPr fontId="1"/>
  </si>
  <si>
    <t>なのはな生活園の日常清掃業務</t>
  </si>
  <si>
    <t>評価は良好、概ね良好で、高い評価が得られた。</t>
    <phoneticPr fontId="1"/>
  </si>
  <si>
    <t>すぎのき生活園利用者送迎用バス運行業務委託</t>
    <phoneticPr fontId="1"/>
  </si>
  <si>
    <t>すぎのき生活園利用者の通所に関する送迎等</t>
  </si>
  <si>
    <t>・すべての基礎評価項目について、良好だった。
・前期の加点評価２項目「社内設備の清潔さ」「安全で快適なバスの運行」に加え、後期では「利用者の発病・発作の対応」も評価され加点評価３項目の高い評価となった。</t>
    <phoneticPr fontId="1"/>
  </si>
  <si>
    <t>こすもす生活園利用者送迎用バス運行業務委託</t>
    <phoneticPr fontId="1"/>
  </si>
  <si>
    <t>こすもす生活園利用者の通所に関する送迎等</t>
  </si>
  <si>
    <t>多くの評価は項目において良好であった。有用な改善（安全効率的）な提案がされたことが加点評価となっている。</t>
    <phoneticPr fontId="1"/>
  </si>
  <si>
    <t>杉並区立こすもす生活園給食調理業務委託（単価契約）</t>
    <phoneticPr fontId="1"/>
  </si>
  <si>
    <t>こすもす生活園の給食調理業務の委託</t>
  </si>
  <si>
    <t>全ての評価項目において良好であった。調理方法の工夫や細やかな配慮がされた料理の提供がされている点について加点評価となっている</t>
    <phoneticPr fontId="1"/>
  </si>
  <si>
    <t>④公契約条例に規定する特定公契約に該当</t>
    <rPh sb="1" eb="4">
      <t>コウケイヤク</t>
    </rPh>
    <rPh sb="4" eb="6">
      <t>ジョウレイ</t>
    </rPh>
    <rPh sb="7" eb="9">
      <t>キテイ</t>
    </rPh>
    <rPh sb="11" eb="16">
      <t>トクテイコウケイヤク</t>
    </rPh>
    <rPh sb="17" eb="19">
      <t>ガイトウ</t>
    </rPh>
    <phoneticPr fontId="1"/>
  </si>
  <si>
    <t>杉並区立なのはな生活園給食調理業務委託（単価契約）</t>
    <phoneticPr fontId="1"/>
  </si>
  <si>
    <t>なのはな生活園の給食調理業務の委託</t>
  </si>
  <si>
    <t>ほとんどの評価が良好であり、高い評価となった。報告書等の指定期日までの提出のみ、やや不備となったため、是正を求めていく。</t>
    <phoneticPr fontId="1"/>
  </si>
  <si>
    <t>杉並区障害者就労支援センター事業委託</t>
    <phoneticPr fontId="1"/>
  </si>
  <si>
    <t>杉並区障害者就労支援センターの運営</t>
  </si>
  <si>
    <t>・すべての評価項目に関して、良好であった。加点評価とはしていないが、特別支援学校との連携について、学校への定期的な訪問等を実施し、連携を強化しつつある。</t>
    <phoneticPr fontId="1"/>
  </si>
  <si>
    <t>杉並障害者福祉会館利用者送迎用バス運行業務委託</t>
    <phoneticPr fontId="1"/>
  </si>
  <si>
    <t>会館が実施する事業の利用者及び参加者その介助者の会館への送迎</t>
  </si>
  <si>
    <t>ほとんどの評価が良好であり、高い評価となった。今後も安心安全な運行をお願いした。</t>
    <phoneticPr fontId="1"/>
  </si>
  <si>
    <t>すぎのき生活園利用者送迎用マイクロバス運行業務委託(単価契約）</t>
    <phoneticPr fontId="1"/>
  </si>
  <si>
    <t>・前期で不備だった「修理等により当該車両の運行が不可能なときに備え、同程度の代替車両が確保されている」と概ね良好だった「連絡責任者は園との連絡を密にして、乗務員に対して業務の指導及び監督を適切に行っている」が、後期ではどちらも良好の評価を得た。
・加点評価が３項目「社内設備の清潔さ」「利用者の発病・発作の対応」「安全で快適なバスの運行」あり高い評価となった。</t>
    <phoneticPr fontId="1"/>
  </si>
  <si>
    <t>なのはな生活園利用者送迎用マイクロバス運行業務委託</t>
    <phoneticPr fontId="1"/>
  </si>
  <si>
    <t>なのはな生活園利用者の通所に関する送迎等</t>
  </si>
  <si>
    <t>多くの評価項目において良好だった。座席等内部設備の清潔さや利用者の発病及び負傷等に対して適切に対応できたことが加点評価となった。</t>
    <phoneticPr fontId="1"/>
  </si>
  <si>
    <t>すぎのき生活園利用者送迎用ワゴン運行業務委託</t>
    <phoneticPr fontId="1"/>
  </si>
  <si>
    <t>・前期で概ね良好だった「乗務員は、利用者や保護者に対していつも挨拶を心がけ、明るく接している」が、後期では良好の評価を得た。
・加点評価が２項目「社内設備の清潔さ」「利用者の発病・発作の対応」あり高い評価となった。</t>
    <phoneticPr fontId="1"/>
  </si>
  <si>
    <t>なのはな生活園利用者送迎用バス運行業務委託</t>
    <phoneticPr fontId="1"/>
  </si>
  <si>
    <t>こすもす生活園利用者送迎用マイクロバス運行業務委託</t>
    <phoneticPr fontId="1"/>
  </si>
  <si>
    <t>多くの評価項目においては良好だった</t>
    <phoneticPr fontId="1"/>
  </si>
  <si>
    <t>こすもす生活園利用者送迎用ワゴン運行業務委託</t>
    <phoneticPr fontId="1"/>
  </si>
  <si>
    <t>殆どの評価項目において良好であった。有用な改善（安全効率的）な提案がされたことが加点評価となっている。</t>
    <phoneticPr fontId="1"/>
  </si>
  <si>
    <t>なのはな生活園利用者送迎用ワゴン運行業務委託</t>
    <phoneticPr fontId="1"/>
  </si>
  <si>
    <t>杉並区障害者グループホーム地域ネットワーク事業委託</t>
    <phoneticPr fontId="1"/>
  </si>
  <si>
    <t>障害者グループホームの相互ネットワークを構築しグループホームの支援体制の強化や運営の向上を図る</t>
  </si>
  <si>
    <t>多くの項目は良好である。また、障害者グループホームで義務化された「地域連携推進会議」について、情報共有や情報提供を積極的に図っている点などを加点評価した。</t>
    <phoneticPr fontId="1"/>
  </si>
  <si>
    <t>長寿応援ポイント事業業務委託</t>
    <phoneticPr fontId="1"/>
  </si>
  <si>
    <t>長寿応援ポイント事業の運営</t>
  </si>
  <si>
    <t>・すべての評価項目について、良好又は概ね良好であった。
・長寿応援ポイント事業に関し、区民から寄せられた意見・要望等に真摯に対応したため、加点評価とした。</t>
    <phoneticPr fontId="1"/>
  </si>
  <si>
    <t>まちの湯健康事業委託</t>
    <phoneticPr fontId="1"/>
  </si>
  <si>
    <t>区内公衆浴場を活用した健康事業の実施</t>
  </si>
  <si>
    <t>・すべての評価項目について、やや不備又は不備はなかった。
・前期は、浴場と講師の連絡調整に齟齬があり、当初区に提出された日程について後日変更があったため、連絡・連携・計画に関する理由をやや良好とした。なお、後期は改善されたため、同項目は良好とした。</t>
    <phoneticPr fontId="1"/>
  </si>
  <si>
    <t>高齢者ふれあい入浴事業委託</t>
    <phoneticPr fontId="1"/>
  </si>
  <si>
    <t>区内公衆浴場での、高齢者のための入浴事業の実施</t>
  </si>
  <si>
    <t>・前期は事業の周知等による新規加入者の増加への貢献を加点評価としたが、入浴カード更新時の処理に記載誤りが複数あったことを減点評価としたため、加点・減点はプラスマイナス0となった。なお、減点された記載誤りについては、組合から各浴場へ注意喚起するなどした結果、後期においては改善された。
・後期は、新規交付申請受付時の身元確認不足により区外在住者にカードを発行する事象が発生したため、利用要件の確認事務に関する項目をやや不備とした。</t>
    <phoneticPr fontId="1"/>
  </si>
  <si>
    <t>ゆうゆう館受付等業務</t>
    <phoneticPr fontId="1"/>
  </si>
  <si>
    <t>ゆうゆう上荻窪館の
受付等業務</t>
  </si>
  <si>
    <t>利用者50人</t>
  </si>
  <si>
    <t>・受付の職員の対応は適切か。
・参加した講座や催しは満足できるものであったか。</t>
  </si>
  <si>
    <t>ゆうゆう館協働事業実施団体に委託している受付・清掃等の受付等業務について、利用者アンケート、提出書類の確認、事業者の自己評価、訪問調査及びヒアリング、日々の業務状況等を確認した。令和８年３月に最終評価を行い、良好に運営されていることを確認した。開館業務に問題があり、運営に支障をきたす事象が見られたため、減点のうえ、開館遅れ防止策について指導した。</t>
    <rPh sb="122" eb="126">
      <t>カイカンギョウム</t>
    </rPh>
    <rPh sb="127" eb="129">
      <t>モンダイ</t>
    </rPh>
    <rPh sb="133" eb="135">
      <t>ウンエイ</t>
    </rPh>
    <rPh sb="136" eb="138">
      <t>シショウ</t>
    </rPh>
    <rPh sb="142" eb="144">
      <t>ジショウ</t>
    </rPh>
    <rPh sb="145" eb="146">
      <t>ミ</t>
    </rPh>
    <rPh sb="152" eb="154">
      <t>ゲンテン</t>
    </rPh>
    <rPh sb="158" eb="161">
      <t>カイカンオク</t>
    </rPh>
    <rPh sb="162" eb="165">
      <t>ボウシサク</t>
    </rPh>
    <rPh sb="169" eb="171">
      <t>シドウ</t>
    </rPh>
    <phoneticPr fontId="1"/>
  </si>
  <si>
    <t>ゆうゆう下高井戸館の
受付等業務</t>
  </si>
  <si>
    <t>ゆうゆう館協働事業実施団体に委託している受付・清掃等の受付等業務について、利用者アンケート、提出書類の確認、事業者の自己評価、訪問調査及びヒアリング、日々の業務状況等を確認した。令和８年３月に最終評価を行い、優良に運営されていることを確認した。</t>
    <rPh sb="14" eb="16">
      <t>イタク</t>
    </rPh>
    <rPh sb="104" eb="106">
      <t>ユウリョウ</t>
    </rPh>
    <phoneticPr fontId="1"/>
  </si>
  <si>
    <t>ゆうゆう西田館の
受付等業務</t>
  </si>
  <si>
    <t>ゆうゆう堀ノ内松ノ木館の
受付等業務</t>
  </si>
  <si>
    <t>ゆうゆう高円寺北館の
受付等業務</t>
  </si>
  <si>
    <t>ゆうゆう館協働事業実施団体に委託している受付・清掃等の受付等業務について、利用者アンケート、提出書類の確認、事業者の自己評価、訪問調査及びヒアリング、日々の業務状況等を確認した。令和８年３月に最終評価を行い、良好に運営されていることを確認した。</t>
    <rPh sb="14" eb="16">
      <t>イタク</t>
    </rPh>
    <rPh sb="104" eb="106">
      <t>リョウコウ</t>
    </rPh>
    <phoneticPr fontId="1"/>
  </si>
  <si>
    <t>ゆうゆう大宮前館の
受付等業務</t>
  </si>
  <si>
    <t>ゆうゆう荻窪館の
受付等業務</t>
  </si>
  <si>
    <t>ゆうゆう四宮館の
受付等業務</t>
  </si>
  <si>
    <t>ゆうゆう今川館の
受付等業務</t>
  </si>
  <si>
    <t>ゆうゆう上高井戸館の
受付等業務</t>
  </si>
  <si>
    <t>ゆうゆう高円寺南館の
受付等業務</t>
  </si>
  <si>
    <t>ゆうゆう桃井館の
受付等業務</t>
  </si>
  <si>
    <t>ゆうゆう高円寺東館の
受付等業務</t>
  </si>
  <si>
    <t>ゆうゆう和田館の
受付等業務</t>
  </si>
  <si>
    <t>ゆうゆう館協働事業実施団体に委託している受付・清掃等の受付等業務について、利用者アンケート、提出書類の確認、事業者の自己評価、訪問調査及びヒアリング、日々の業務状況等を確認した。令和８年３月に最終評価を行い、優良に運営されていることを確認した。利用者の意見を取り入れ、ゆうゆう館の利便性向上に尽力していた点について加点した。</t>
    <rPh sb="14" eb="16">
      <t>イタク</t>
    </rPh>
    <rPh sb="104" eb="106">
      <t>ユウリョウ</t>
    </rPh>
    <rPh sb="122" eb="125">
      <t>リヨウシャ</t>
    </rPh>
    <rPh sb="126" eb="128">
      <t>イケン</t>
    </rPh>
    <rPh sb="129" eb="130">
      <t>ト</t>
    </rPh>
    <rPh sb="131" eb="132">
      <t>イ</t>
    </rPh>
    <rPh sb="138" eb="139">
      <t>カン</t>
    </rPh>
    <rPh sb="140" eb="145">
      <t>リベンセイコウジョウ</t>
    </rPh>
    <rPh sb="146" eb="148">
      <t>ジンリョク</t>
    </rPh>
    <rPh sb="152" eb="153">
      <t>テン</t>
    </rPh>
    <rPh sb="157" eb="159">
      <t>カテン</t>
    </rPh>
    <phoneticPr fontId="1"/>
  </si>
  <si>
    <t>ゆうゆう梅里堀ノ内館の
受付等業務</t>
  </si>
  <si>
    <t>ゆうゆう和泉館の
受付等業務</t>
  </si>
  <si>
    <t>ゆうゆう高井戸西館の
受付等業務</t>
  </si>
  <si>
    <t>ゆうゆう西荻北館の
受付等業務</t>
  </si>
  <si>
    <t>ゆうゆう高井戸東館の
受付等業務</t>
  </si>
  <si>
    <t>ゆうゆう井草館の
受付等業務</t>
  </si>
  <si>
    <t>ゆうゆう館協働事業実施団体に委託している受付・清掃等の受付等業務について、利用者アンケート、提出書類の確認、事業者の自己評価、訪問調査及びヒアリング、日々の業務状況等を確認した。令和８年３月に最終評価を行い、優良に運営されていることを確認した。ケア24等と連携した地域貢献を数多く行い、積極的な関わりを持った館の運営を行っている点等に対して加点した。</t>
    <rPh sb="14" eb="16">
      <t>イタク</t>
    </rPh>
    <rPh sb="104" eb="106">
      <t>ユウリョウ</t>
    </rPh>
    <phoneticPr fontId="1"/>
  </si>
  <si>
    <t>ゆうゆう善福寺館の
受付等業務</t>
  </si>
  <si>
    <t>ゆうゆう久我山館の
受付等業務</t>
  </si>
  <si>
    <t>ゆうゆう下井草館の
受付等業務</t>
  </si>
  <si>
    <t>ゆうゆう永福館の
受付等業務</t>
  </si>
  <si>
    <t>ゆうゆう荻窪東館の
受付等業務</t>
    <phoneticPr fontId="1"/>
  </si>
  <si>
    <t>ゆうゆう大宮堀ノ内館の
受付等業務</t>
  </si>
  <si>
    <t>三療サービス（ゆうゆう館）事業委託（単価契約）</t>
    <phoneticPr fontId="1"/>
  </si>
  <si>
    <t>各ゆうゆう館での三療サービス事業の実施業務</t>
  </si>
  <si>
    <t>利用者270人
各ゆうゆう館従事者　26館</t>
  </si>
  <si>
    <t xml:space="preserve">（利用者）
・施術利用回数
・施術者の対応について
（各ゆうゆう館）
・施術者の出勤時刻や身だしなみ等について
・施術者の利用者への対応について
</t>
    <phoneticPr fontId="1"/>
  </si>
  <si>
    <t>・ほとんどの評価項目が良好又は概ね良好であったが、後期は、11月から12月にかけて実施した利用者アンケートで約15％の回答者が、施術前に健康状態を確認していなかったことなどから、該当項目のみやや不備とした。
・同アンケートにおいて、回答者の96.3%が満足していると回答し、さらに自由記載で丁寧な施術に感謝している、健康維持に役立っているといった感想が多数あったことから、後期に加点評価とした。</t>
    <phoneticPr fontId="1"/>
  </si>
  <si>
    <t>杉の樹大学事業企画運営業務委託</t>
    <phoneticPr fontId="1"/>
  </si>
  <si>
    <t>60歳以上の高齢者を対象に、デジタルデバイド解消を目的としたスマートフォン講座を実施</t>
  </si>
  <si>
    <t>参加者185人
(1月末）</t>
  </si>
  <si>
    <t>・参加のきっかけ
・スマホの使用期間
・内容の理解度
・総合的な満足度
・意見、感想</t>
  </si>
  <si>
    <t>・ほとんどの項目において良好又は概ね良好であったが、チラシの作成に関しては前期後期共に制作過程において誤記載等が多数あったため、やや不備の評価とした。なお、前期の書類の提出不備は、後期において改善された。
・前期、後期共に、受講生アンケートにおいて満足度が高かったため、加点評価とした。</t>
    <phoneticPr fontId="1"/>
  </si>
  <si>
    <t>杉並区井草介護強化型ケアハウス整備等事業</t>
    <phoneticPr fontId="1"/>
  </si>
  <si>
    <t>ニチイケアハウス井草（ケアハウス）の運営</t>
  </si>
  <si>
    <t>Ａ　ＰＦＩ</t>
  </si>
  <si>
    <t>別紙評価による</t>
    <rPh sb="0" eb="4">
      <t>ベッシヒョウカ</t>
    </rPh>
    <phoneticPr fontId="1"/>
  </si>
  <si>
    <t>平成１６年１１月１日付けで締結した杉並区井草介護強化型ケアハウス賃貸借契約書第１８条第１項に基づき事業評価報告書が提出された件について、同契約書同条第３項に基づく事業評価報告の結果は、基準を満たしていないものはないため、同契約同条第２項に規定する改善勧告はない。</t>
    <phoneticPr fontId="1"/>
  </si>
  <si>
    <t>⑤その他</t>
    <rPh sb="3" eb="4">
      <t>タ</t>
    </rPh>
    <phoneticPr fontId="1"/>
  </si>
  <si>
    <t>杉並区地域包括支援センターケア２４上井草運営委託</t>
    <phoneticPr fontId="1"/>
  </si>
  <si>
    <t>地域包括支援センターの運営管理</t>
    <phoneticPr fontId="1"/>
  </si>
  <si>
    <t>杉並区地域包括支援センター事業評価部会</t>
  </si>
  <si>
    <t>外部評価委員（大学教授）
保健福祉部高齢者担当部長
高齢者施策課長
介護保険課長
高齢者在宅支援課（兼務）地域包括ケア推進担当課長
高齢者在宅支援課地域包括ケア推進係長
その他　全１０名</t>
    <phoneticPr fontId="1"/>
  </si>
  <si>
    <t>杉並区地域包括支援センターケア２４下井草運営委託</t>
    <phoneticPr fontId="1"/>
  </si>
  <si>
    <t>地域包括支援センターの運営管理</t>
  </si>
  <si>
    <t>外部評価委員（大学教授）
保健福祉部高齢者担当部長
高齢者施策課長
介護保険課長
高齢者在宅支援課（兼務）地域包括ケア推進担当課長
高齢者在宅支援課地域包括ケア推進係長
その他　全１０名</t>
  </si>
  <si>
    <t>杉並区地域包括支援センターケア２４善福寺運営委託</t>
    <phoneticPr fontId="1"/>
  </si>
  <si>
    <t>杉並区地域包括支援センターケア２４上荻運営委託</t>
    <phoneticPr fontId="1"/>
  </si>
  <si>
    <t>杉並区地域包括支援センターケア２４西荻運営委託</t>
    <phoneticPr fontId="1"/>
  </si>
  <si>
    <t>杉並区地域包括支援センターケア２４清水運営委託</t>
    <phoneticPr fontId="1"/>
  </si>
  <si>
    <t>杉並区地域包括支援センターケア２４荻窪運営委託</t>
    <phoneticPr fontId="1"/>
  </si>
  <si>
    <t>杉並区地域包括支援センターケア２４南荻窪運営委託</t>
    <phoneticPr fontId="1"/>
  </si>
  <si>
    <t>杉並区地域包括支援センターケア２４阿佐谷運営委託</t>
    <phoneticPr fontId="1"/>
  </si>
  <si>
    <t>杉並区地域包括支援センターケア２４成田運営委託</t>
    <phoneticPr fontId="1"/>
  </si>
  <si>
    <t>杉並区地域包括支援センターケア２４松ノ木運営委託</t>
    <phoneticPr fontId="1"/>
  </si>
  <si>
    <t>杉並区地域包括支援センターケア２４高円寺運営委託</t>
    <phoneticPr fontId="1"/>
  </si>
  <si>
    <t>杉並区地域包括支援センターケア２４梅里運営委託</t>
    <phoneticPr fontId="1"/>
  </si>
  <si>
    <t>杉並区地域包括支援センターケア２４和田運営委託</t>
    <phoneticPr fontId="1"/>
  </si>
  <si>
    <t>杉並区地域包括支援センターケア２４久我山運営委託</t>
    <phoneticPr fontId="1"/>
  </si>
  <si>
    <t>杉並区地域包括支援センターケア２４高井戸運営委託</t>
    <phoneticPr fontId="1"/>
  </si>
  <si>
    <t>杉並区地域包括支援センターケア２４浜田山運営委託</t>
    <phoneticPr fontId="1"/>
  </si>
  <si>
    <t>杉並区地域包括支援センターケア２４堀ノ内運営委託</t>
    <phoneticPr fontId="1"/>
  </si>
  <si>
    <t>杉並区地域包括支援センターケア２４永福運営委託</t>
    <phoneticPr fontId="1"/>
  </si>
  <si>
    <t>杉並区地域包括支援センターケア２４方南運営委託</t>
    <phoneticPr fontId="1"/>
  </si>
  <si>
    <t>介護用品支給業務委託（単価契約）</t>
    <phoneticPr fontId="1"/>
  </si>
  <si>
    <t>区の指定するおむつ等介護用品の中から、受給者及びその介護者の希望する介護用品を配送により支給する。</t>
  </si>
  <si>
    <t>・すべての項目について、良好であった。
・業務の遂行や個人情報の管理などが適切に行われ、利用者に対しても丁寧な対応が行われている。</t>
    <phoneticPr fontId="1"/>
  </si>
  <si>
    <t>杉並区認知症家族会支援事業業務委託</t>
    <phoneticPr fontId="1"/>
  </si>
  <si>
    <t>介護者の会へ介護者応援ボランティア派遣。介護者の会連絡会を開催。介護者の会の周知活動。</t>
  </si>
  <si>
    <t>・すべての項目について良好であった。
・前期後期共に、会の活動において独自性のあるテーマで連絡会の企画を行い、開催に当たって十分な検討が実施されていることから、加点を行った。
・前期は、ビジネスケアラーの支援について介護者の実態を踏まえた有用な提案がされたため、加点を行った。</t>
    <phoneticPr fontId="1"/>
  </si>
  <si>
    <t>家族介護教室事業委託（単価契約）グループホーム実施分</t>
    <phoneticPr fontId="1"/>
  </si>
  <si>
    <t>介護が必要な高齢者の家族及び近隣の援助者等を対象に介護方法や介護予防、介護者の健康づくり等について知識・技術を習得するための講座を開催する。</t>
  </si>
  <si>
    <t>・すべての項目について良好であった。
・企画内容については、家族介護者等が介護方法や介護予防、介護者の健康づくり等についての知識・技術を習得できる講座となるよう、グループホームの特性を生かした内容で企画されていた。計画的に周知を図り、多くの区民が参加していた点も高く評価できるため、後期の加点を行った。</t>
    <phoneticPr fontId="1"/>
  </si>
  <si>
    <t>認知症初期集中支援チーム事業委託（単価契約）
河北総合病院</t>
    <phoneticPr fontId="1"/>
  </si>
  <si>
    <t>認知症の専門医と医療介護の専門職からなる「認知症初期集中支援チーム」を設置し、認知症が疑われる高齢者の自宅を訪問して、生活状況や認知機能等の評価を行い、適切な支援に結びつける。</t>
  </si>
  <si>
    <t>・すべての項目について、良好又は概ね良好であった。</t>
    <phoneticPr fontId="1"/>
  </si>
  <si>
    <t>認知症初期集中支援チーム事業委託（単価契約）
浴風会病院</t>
    <phoneticPr fontId="1"/>
  </si>
  <si>
    <t>認知症の専門医と医療介護の専門職からなる「認知症初期集中支援チーム」を設置し、認知症が疑われる高齢者の自宅を訪問して、生活状況や認知機能等の評価を行い、適切な支援に結びつける。</t>
    <phoneticPr fontId="1"/>
  </si>
  <si>
    <t>・すべての項目について、良好であった。
・終了後も関係機関と連携して迅速な支援を行い、その結果、関係機関からの信頼を得て、新規の依頼につながる等、高く評価できるため、前期の加点を行った。</t>
    <phoneticPr fontId="1"/>
  </si>
  <si>
    <t>認知症初期集中支援チーム事業委託（単価契約）
荻窪病院</t>
    <phoneticPr fontId="1"/>
  </si>
  <si>
    <t>家族介護教室事業委託A（単価契約）</t>
    <phoneticPr fontId="1"/>
  </si>
  <si>
    <t>介護予防や介護方法、介護者の健康づくりなどの知識・技術を習得するための講座を開催する。</t>
  </si>
  <si>
    <t>・提出書類に遅延や誤りがあったため、一部の項目について、概ね良好又はやや不備の評価とした。</t>
    <phoneticPr fontId="1"/>
  </si>
  <si>
    <t>家族介護教室事業委託B（単価契約）</t>
    <phoneticPr fontId="1"/>
  </si>
  <si>
    <t>・すべての項目について、不備又はやや不備はなかった。
・より良い事業実施に向けて、教室開催時に参加者アンケートを実施したため、加点評価とした。</t>
    <phoneticPr fontId="1"/>
  </si>
  <si>
    <t>家族介護教室事業委託C（単価契約）（宮前ふれあいの家）</t>
    <phoneticPr fontId="1"/>
  </si>
  <si>
    <t>・提出書類に遅延と誤りが複数回あったため、一部項目について、やや不備の評価とした。
・より良い事業実施に向けて、教室開催時に参加者アンケートを実施したため、加点評価とした。</t>
    <phoneticPr fontId="1"/>
  </si>
  <si>
    <t>家族介護教室事業委託C
(単価契約）
（高円寺北ふれあいの家）</t>
    <phoneticPr fontId="1"/>
  </si>
  <si>
    <t>家族介護教室事業委託D（単価契約）</t>
    <phoneticPr fontId="1"/>
  </si>
  <si>
    <t>・すべての項目について、良好であった。
・より良い事業実施に向けて、教室開催時に参加者アンケートを実施したため、加点評価とした。</t>
    <phoneticPr fontId="1"/>
  </si>
  <si>
    <t>医療型高齢者緊急ショートステイ事業委託（単価契約）</t>
    <phoneticPr fontId="1"/>
  </si>
  <si>
    <t>介護者の急用で介護と医療的ケアが受けられなくなった方に、一時的に病院で介護サービスを提供する。</t>
  </si>
  <si>
    <t>・すべての評価項目について、良好であった。
・困難事例に対して、迅速に処理を進めたため、後期に加点評価とした。</t>
    <phoneticPr fontId="1"/>
  </si>
  <si>
    <t>認知症高齢者探索システム事業委託
（単価契約）</t>
    <phoneticPr fontId="1"/>
  </si>
  <si>
    <t>認知症高齢者の行方がわからなくなった時のために、位置情報を知らせてくれるGPS端末一式を貸与し、登録料と月利用料を助成する。</t>
  </si>
  <si>
    <t>・７月に実施した利用者ガイドの改訂・運用に当たり、事前に区との協議がなかったため、前期に減点評価とした。</t>
    <phoneticPr fontId="1"/>
  </si>
  <si>
    <t>現場責任者</t>
    <rPh sb="0" eb="2">
      <t>ゲンバ</t>
    </rPh>
    <rPh sb="2" eb="5">
      <t>セキニンシャ</t>
    </rPh>
    <phoneticPr fontId="1"/>
  </si>
  <si>
    <t>認知症高齢者家族安らぎ支援事業委託
（単価契約）</t>
    <phoneticPr fontId="1"/>
  </si>
  <si>
    <t>認知症高齢者を在宅で介護している家族の休息のため、安らぎ支援員が訪問し、家族や認知症高齢者の話し相手をする。</t>
    <rPh sb="10" eb="12">
      <t>カイゴ</t>
    </rPh>
    <phoneticPr fontId="1"/>
  </si>
  <si>
    <t>・提出書類に誤りがあったため、一部の項目について、概ね良好又はやや不備の評価とした。
・困難ケースと見られる利用者に対しても、有資格者の支援員が寄り添い、支えたいという強い気持ちを持って、利用者と家族に心強い支援を行ったため、前期に加点評価とした。
・すぎなみ地域大学で行った「安らぎ支援員講座」の内容が充実しており、講座終了後の安らぎ支援員の登録者が増えたことから、後期に加点評価とした。</t>
    <rPh sb="130" eb="134">
      <t>チイキダイガク</t>
    </rPh>
    <rPh sb="135" eb="136">
      <t>オコナ</t>
    </rPh>
    <rPh sb="139" eb="140">
      <t>ヤス</t>
    </rPh>
    <rPh sb="142" eb="145">
      <t>シエンイン</t>
    </rPh>
    <rPh sb="145" eb="147">
      <t>コウザ</t>
    </rPh>
    <rPh sb="149" eb="151">
      <t>ナイヨウ</t>
    </rPh>
    <rPh sb="152" eb="154">
      <t>ジュウジツ</t>
    </rPh>
    <rPh sb="159" eb="161">
      <t>コウザ</t>
    </rPh>
    <rPh sb="161" eb="164">
      <t>シュウリョウゴ</t>
    </rPh>
    <rPh sb="165" eb="166">
      <t>ヤス</t>
    </rPh>
    <rPh sb="168" eb="171">
      <t>シエンイン</t>
    </rPh>
    <rPh sb="172" eb="175">
      <t>トウロクシャ</t>
    </rPh>
    <rPh sb="176" eb="177">
      <t>フ</t>
    </rPh>
    <rPh sb="184" eb="186">
      <t>コウキ</t>
    </rPh>
    <rPh sb="187" eb="191">
      <t>カテンヒョウカ</t>
    </rPh>
    <phoneticPr fontId="1"/>
  </si>
  <si>
    <t>高齢者訪問理美容サービス事業の事業委託（基本契約）
理容生活衛生同業組合杉並支部</t>
    <phoneticPr fontId="1"/>
  </si>
  <si>
    <t>外出困難な要介護1以上の高齢者宅で訪問理美容を受ける際の出張費に相当する利用券を交付する。</t>
  </si>
  <si>
    <t>・１年間を通して利用券の回収に遅れがあったため、一部の項目について、概ね良好の評価とした。</t>
    <phoneticPr fontId="1"/>
  </si>
  <si>
    <t>高齢者訪問理美容サービス事業の事業委託（基本契約）
美容生活衛同業組合杉並東支部</t>
    <phoneticPr fontId="1"/>
  </si>
  <si>
    <t>高齢者訪問理美容サービス事業の事業委託（基本契約）
美容生活衛同業組合杉並西支部</t>
    <phoneticPr fontId="1"/>
  </si>
  <si>
    <t>外出困難な要介護2以上の高齢者宅で訪問理美容を受ける際の出張費に相当する利用券を交付する。</t>
  </si>
  <si>
    <t>・前期は利用券の回収に遅れがあったため、一部の項目について、概ね良好の評価とした。
・脱退する店舗があると、新たな店舗を補充し、取扱店舗数が減少しないよう努力しているため、前期に加点評価とした。</t>
    <phoneticPr fontId="1"/>
  </si>
  <si>
    <t>高齢者訪問理美容サービス事業の事業委託（基本契約）
美容生活衛同業組合杉並南支部</t>
    <phoneticPr fontId="1"/>
  </si>
  <si>
    <t>外出困難な要介護3以上の高齢者宅で訪問理美容を受ける際の出張費に相当する利用券を交付する。</t>
  </si>
  <si>
    <t>・すべての項目について、良好であった。</t>
    <phoneticPr fontId="1"/>
  </si>
  <si>
    <t>（取扱注意）高齢者緊急一時保護事業委託（単価契約）</t>
    <phoneticPr fontId="1"/>
  </si>
  <si>
    <t>緊急に保護を必要とする高齢者の保護</t>
  </si>
  <si>
    <t>概ね良好とした執行体制及び施設管理以外の項目は、すべて良好であった。</t>
    <phoneticPr fontId="1"/>
  </si>
  <si>
    <t>短期集中予防サービス（生活行為向上プログラム）業務委託（単価契約）</t>
    <phoneticPr fontId="1"/>
  </si>
  <si>
    <t>要支援者等の生活機能等の改善を目的に保健・医療の専門職が短期的な支援を実施する。</t>
  </si>
  <si>
    <t>利用者22人</t>
  </si>
  <si>
    <t>・プログラムに参加し、効果はありましたか
・講師（指導員）の指導方法はいかがでしたか
・スタッフの接遇はいかがでしたか</t>
  </si>
  <si>
    <t>・前期は契約関係書類の提出に遅延があり、やや不備としたが、改善を促した結果、後期では遅れずに提出されたため、評価も良好となった。
・介護予防ケアマネジメント支援会議において有効な提案が多くあったこと、難度の高い利用者に対する接遇及び利用者参加率を踏まえ、前期・後期共に加点評価とした。</t>
    <phoneticPr fontId="1"/>
  </si>
  <si>
    <t>短期集中予防サービス（運動器機能向上プログラム）業務委託（単価契約）</t>
    <phoneticPr fontId="1"/>
  </si>
  <si>
    <t>要支援者等の運動機能等の改善を目的に保健・医療の専門職が短期的な支援を実施する。</t>
  </si>
  <si>
    <t>利用者35人</t>
  </si>
  <si>
    <t>・前期は利用者の事故対応が不十分だったことを踏まえ、安全管理の項目について、やや不備の評価とした。後期は利用者の転倒事故があったことを踏まえ、安全管理の項目について、やや不備の評価とした。なお、前期・後期の事故を踏まえ、事業所内で安全管理マニュアルの更新・周知を行ったことを確認している。
・一方で、利用者の参加率が高いことを踏まえ、前期・後期共に加点評価とした。</t>
    <phoneticPr fontId="1"/>
  </si>
  <si>
    <t>杉並区生活支援体制整備事業業務委託</t>
    <phoneticPr fontId="1"/>
  </si>
  <si>
    <t>高齢者等が住み慣れた地域で安心して暮らし続けることができるようにするため、生活支援サービスの充実や地域における支え合い体制づくりを推進する。</t>
  </si>
  <si>
    <t>・すべての項目について、良好であった。
・前期は「移動を考える会」「2層協議体向け勉強会」を開催し、地域活動支援に積極的に取り組み、後期は「地域の居場所コミュニティづくり」「付添い・生活支援を考える会」など、幅広い関係機関を交え普及啓発やネットワーク強化を行ったため、それぞれ加点評価とした。</t>
    <phoneticPr fontId="1"/>
  </si>
  <si>
    <t>後期高齢者糖尿病性腎症重症化予防事業業務委託(単価契約)</t>
    <phoneticPr fontId="1"/>
  </si>
  <si>
    <t>糖尿病性腎症が重症化するリスクの高い高齢者に対して保健指導を行い、腎不全・人工透析への移行を防止する。</t>
  </si>
  <si>
    <t>通いの場を活用したフレイル予防等事業業務委託（単価契約）</t>
    <phoneticPr fontId="1"/>
  </si>
  <si>
    <t>医療専門職を通いの場へ派遣し、フレイル予防等の健康教育・健康相談・普及啓発活動をし、高齢者の健康増進を図り、健康寿命の延伸を実現する。</t>
  </si>
  <si>
    <t>・提出書類や連絡体制に遅延があったことから、当該項目については「概ね良好」又は「やや不備」として評価した。</t>
    <phoneticPr fontId="1"/>
  </si>
  <si>
    <t>低栄養防止保健指導事業業務委託（単価契約）</t>
    <phoneticPr fontId="1"/>
  </si>
  <si>
    <t>低栄養の基準に該当する者に、栄養指導を中心に助言や情報提供を行い、健康な身体の維持と介護予防の推進を図る。</t>
  </si>
  <si>
    <t>・提出書類や連絡体制に遅延があったことから、当該項目については「概ね良好」又は「やや不備」として評価した。
・個別面談の業務について、参加者との信頼関係が構築されていたため、加点評価とした。</t>
    <phoneticPr fontId="1"/>
  </si>
  <si>
    <t>高齢者緊急通報システム業務委託（単価契約）</t>
    <phoneticPr fontId="1"/>
  </si>
  <si>
    <t>65歳以上の高齢者のみの世帯に救急ボタン、安心センサー、火災センサー、通報機を貸与、設置する。急病時に救急ボタンを押した場合や、センサーの自動通報があった場合に、受信センターから救急車（火災の場合には消防車）を要請するとともに、現場派遣員が駆けつけ、救助を行う。</t>
  </si>
  <si>
    <t>・ほとんどの評価項目について、良好又は概ね良好であったが、提出書類に不十分な点があったため、一部の項目について、やや不備とした。
・後期は、ある機種の利用者宅で事故があった際、同機種の利用者の安否確認を迅速に行ったため、加点評価とした。</t>
    <phoneticPr fontId="1"/>
  </si>
  <si>
    <t>杉並区家具転倒防止器具取付業務委託（単価契約）
杉並区小規模建設事業団体連絡会</t>
    <phoneticPr fontId="1"/>
  </si>
  <si>
    <t>災害時に備え、高齢者のみの世帯を対象に家具転倒防止器具を設置する</t>
  </si>
  <si>
    <t>杉並区家具転倒防止器具取付業務委託（単価契約）
(公社)杉並区シルバー人材センター</t>
    <phoneticPr fontId="1"/>
  </si>
  <si>
    <t>・従事者の配置で不備とした項目以外は、良好又は概ね良好であった。</t>
    <phoneticPr fontId="1"/>
  </si>
  <si>
    <t>高齢者安心コール業務委託（単価契約）</t>
    <phoneticPr fontId="1"/>
  </si>
  <si>
    <t>65歳以上の高齢者のみの世帯に週1回、定期的に電話で安否確認を行うとともに、健康不安などについての相談にも応じる。また、利用者から24時間365日、日常生活における健康不安などの電話相談ができる。</t>
  </si>
  <si>
    <t>高齢者・心身障害者寝具洗濯乾燥事業委託（単価契約）</t>
    <phoneticPr fontId="1"/>
  </si>
  <si>
    <t>高齢者及び心身障害者の寝具の洗濯乾燥サービル</t>
  </si>
  <si>
    <t>・すべての評価項目について、やや不備又は不備はなかった。
・前期は各届出書類、報告書類が指定期日までに提出されないことがあったため、基礎評価が99点となった。</t>
    <phoneticPr fontId="1"/>
  </si>
  <si>
    <t>介護保険被保険者証等の封入封緘委託</t>
    <phoneticPr fontId="1"/>
  </si>
  <si>
    <t>被保険者証や負担限度額認定更新勧奨通知等の封入封緘業務</t>
  </si>
  <si>
    <t xml:space="preserve">・すべての評価項目について、やや不備又は不備はなかった。
・後期については、8月分の作業において、同封する宛名紙と被保険者証の宛名を入れ間違える誤封入が2件あったため、減点評価とした。
</t>
    <phoneticPr fontId="1"/>
  </si>
  <si>
    <t>文書配送業務委託</t>
    <phoneticPr fontId="1"/>
  </si>
  <si>
    <t>区（介護保険課・高齢者在宅支援課）と地域包括支援センター等の文書交換配送業務</t>
  </si>
  <si>
    <t>令和7年4月1日～令和10年3月31日</t>
    <rPh sb="0" eb="2">
      <t>レイワ</t>
    </rPh>
    <rPh sb="9" eb="11">
      <t>レイワ</t>
    </rPh>
    <phoneticPr fontId="1"/>
  </si>
  <si>
    <t>・ドライバーの業務不慣れや担当者の交代、車両不良により、区への帰庁時間が遅れる日があったため、減点評価とした（4月～9月の稼働124日のうち24日、10月～1月の稼働79日のうち6日で到着が遅延）。
・事業者に改善を促した結果、1月以降は担当ドライバーが定着し、遅延の改善が図られた。</t>
    <phoneticPr fontId="1"/>
  </si>
  <si>
    <t>ケアマネジメント研修及び主任介護支援専門員研修委託</t>
    <phoneticPr fontId="1"/>
  </si>
  <si>
    <t>ケアマネージャー及び主任ケアマネジャーに対する制度の周知及びスキルアップ研修の実施</t>
    <phoneticPr fontId="1"/>
  </si>
  <si>
    <t>・実施予定のうち、3月に実施する事業があったため、前期・後期を通した評価を行う。
・総合的な評価点は90点以上で良好だった。
・研修内容が充実しており、出席率も高くアンケート結果も評価が高かったため加点した。
・一方で、研修資料の配布が直前であったことや、開催時期が年度末になったことなど、改善を要する点も見られたため、減点としている。</t>
    <rPh sb="106" eb="108">
      <t>イッポウ</t>
    </rPh>
    <rPh sb="148" eb="149">
      <t>ヨウ</t>
    </rPh>
    <rPh sb="151" eb="152">
      <t>テン</t>
    </rPh>
    <rPh sb="153" eb="154">
      <t>ミ</t>
    </rPh>
    <phoneticPr fontId="1"/>
  </si>
  <si>
    <t>認定調査票読込み作業等業務委託</t>
    <phoneticPr fontId="1"/>
  </si>
  <si>
    <t>要介護認定に関する資料作成等業務</t>
  </si>
  <si>
    <t>令和7年度虐待対応従事者研修に係る業務委託</t>
    <phoneticPr fontId="1"/>
  </si>
  <si>
    <t>虐待対応従事者研修での講義</t>
  </si>
  <si>
    <t>居宅介護支援事業所及び、地域包括支援センター含む介護保険サービス事業所職員、障害福祉サービス事業所職員
区職員241名</t>
    <phoneticPr fontId="1"/>
  </si>
  <si>
    <t>・研修の理解度
・業務に活かせる内容であったか</t>
  </si>
  <si>
    <t>・6月～9月の契約の為、履行評価は1回のみ。
・ほぼ全ての項目で評価が「良好」であった。
・受講者アンケートで研修に対する評価が高かったことなどから、加点評価とした。</t>
    <phoneticPr fontId="1"/>
  </si>
  <si>
    <t>令和7年度【取扱注意】高齢者緊急一時保護事業委託（単価契約）</t>
    <phoneticPr fontId="1"/>
  </si>
  <si>
    <t>虐待や住居の喪失等により、緊急に保護を必要とする高齢者の時保護</t>
  </si>
  <si>
    <t>・提出書類に不備があったことを除き、ほとんどの項目で評価が「良好」であった。
・「施設全体に、入居者が快適に過ごせるような細やかな配慮がなされている」ことから加点評価とした。
・後期は一時保護を必要とする事例が無かったため、入所者の対応について助言を受ける機会がなく、前期より合計点が低くなった。</t>
    <phoneticPr fontId="1"/>
  </si>
  <si>
    <t>すぎなみ福祉サーチ（情報検索システム）運用等業務委託</t>
    <phoneticPr fontId="1"/>
  </si>
  <si>
    <t>すぎなみ福祉サーチ（情報検索システム）等の運用・保守及び在宅療養ブックの作成にかかる調査・データ提供</t>
  </si>
  <si>
    <t>・すべての評価項目について、やや不備又は不備はなかった。
・新規のシステムへの掲載依頼に対しては速やかに対応した。
・前期は予期せぬサーバーの一時停止があり、サイトへのアクセス障害が発生したため、５点減点とした。サービス利用の増加によりサーバーに負荷がかかったことが原因で、その後データセンターと協議し、リソース割り当て量の調整をしたことから、後期では障害は発生していない。</t>
    <phoneticPr fontId="1"/>
  </si>
  <si>
    <t>令和７年度杉並区地域支え合いの仕組みづくり事業委託</t>
    <phoneticPr fontId="1"/>
  </si>
  <si>
    <t>地域支え合いの仕組みづくり事業の実施</t>
  </si>
  <si>
    <t>・提出書類の内容に不備が複数回あったため、後期にやや不備とした項目が１項目あった。
・必要に応じて、地域関係者へのアウトリーチを実施し、地域生活課題の発見に努めている点と、支援事例を通して、地域生活課題、包括的相談支援の取組について、専門機関に理解を進め、支援者のネットワーク構築につながった点を評価し、加点した。</t>
    <phoneticPr fontId="1"/>
  </si>
  <si>
    <t>生活困窮者等自立相談支援機関業務委託</t>
    <phoneticPr fontId="1"/>
  </si>
  <si>
    <t>「くらしのサポートステーション」（自立相談支援機関）の運営</t>
  </si>
  <si>
    <t>・前期の評価項目は、良好19項目、概ね良好1項目であり、やや不備・不備はなかった。概ね良好だった報告書の作成については、よりわかりやすい記載を行うよう改善を促した。後期では改善が見られたため評価項目は、良好20項目であった。
・居宅訪問や同行支援によるアウトリーチの取り組み、地域の病院と連携しての出張相談会等のアウトリーチ、中間的就労の受け入れ先の開拓に加点評価をした。</t>
    <phoneticPr fontId="1"/>
  </si>
  <si>
    <t>子どもの学習支援等業務委託</t>
    <phoneticPr fontId="1"/>
  </si>
  <si>
    <t>「キッズリビングすぎなみ」（子どもの学習支援・居場所事業）の運営</t>
  </si>
  <si>
    <t>登録利用者77人</t>
  </si>
  <si>
    <t>・学習に向かえる環境になっているか
・効果的な勉強方法を学べているか
・安心して過ごせる場所になっているか
・新しい価値観、情報を得ることができているか
・進路相談できる環境になっているか</t>
    <phoneticPr fontId="1"/>
  </si>
  <si>
    <t>・前期の評価項目は、良好16項目、概ね良好3項目、やや不備1項目であった。報告書等書類の内容に誤りが目立ったため改善を促したところ、書類の二重チェック等の点検を行い改善が見られたため後期の評価項目は良好18項目、概ね良好2項目であった。
・進学等に伴う子どもたちの環境変化へのサポート、周知・募集や関係機関との連携による参加者の増加に対して加点を行った。</t>
    <phoneticPr fontId="1"/>
  </si>
  <si>
    <t>ひきこもり支援推進事業業務委託</t>
    <phoneticPr fontId="1"/>
  </si>
  <si>
    <t>「ゆるりと杉並」（ひきこもり相談窓口）の運営</t>
  </si>
  <si>
    <t>・評価項目は、良好5項目、概ね良好13項目、やや不備2項目であった。
・やや不備と評価された書類の記載誤りやひきこもりサポーター養成講座の内容の充実について改善を促した。
・相談支援から居場所づくり事業へとつながった利用者がいることに加点を行った。</t>
    <phoneticPr fontId="1"/>
  </si>
  <si>
    <t>天沼三丁目複合施設複合施設棟建物総合管理業務委託</t>
    <phoneticPr fontId="1"/>
  </si>
  <si>
    <t>ウェルファーム杉並の清掃・機械設備・消防設備保守点検・受付業務・警備業務</t>
  </si>
  <si>
    <t>令和6年4月1日～令和9年3月31日</t>
    <phoneticPr fontId="1"/>
  </si>
  <si>
    <t>・すべての評価項目について、やや不備又は不備はなかった。
・前期は加点として、急病者や障害を持った方への対応が適切だったと評価したが、受付案内業務について、接遇態度に起因する利用者からのクレームがあったため減点評価を行った。
・前期は、受付案内業務における接遇態度に起因した利用者からのクレームにより5点の減点評価があったものの、急病者や障害のある方への適切な対応について10点の加点評価があり、最終的に前期の評価は5点の加点となった。</t>
    <phoneticPr fontId="1"/>
  </si>
  <si>
    <t>杉並福祉事務所高井戸事務所日常清掃業務請負</t>
    <phoneticPr fontId="1"/>
  </si>
  <si>
    <t>日常清掃</t>
  </si>
  <si>
    <t>・すべての評価項目において不備はなかった。
・「施設利用者の邪魔にならないよう、常に配慮しながら清掃している」の項目を「やや不備」とした。
・前期、後期とも「やや不備」の項目は同様の項目ではあるが、業務に集中しすぎて、周りに通行人がいても気づかない時が見受けられる。障害者の雇用促進のため就労継続施設支援に依頼しているため、障害の特質からも、ある程度の許容は必要である。引き続き指導員との連絡調整を図りたい。</t>
    <phoneticPr fontId="1"/>
  </si>
  <si>
    <t>自立支援事業等業務委託（単価契約）</t>
    <phoneticPr fontId="1"/>
  </si>
  <si>
    <t>被保護者の就労自立支援、生活自立支援及び金銭管理支援</t>
  </si>
  <si>
    <t>保護係長13名</t>
  </si>
  <si>
    <t>履行評価による</t>
  </si>
  <si>
    <t>支援対象者からの苦情や支援対象者等とのトラブルによる減点評価が目立つ結果となったが、基礎評価不備がほとんどない事は評価できる。
評価者によって基礎評価点に差は生じたものの、一貫して平均80点以上の良好となった。
前期での減点事象について、面談を通じて改善が見られ、後期評価では、減点評価は-10から-1.3へと大きく改善した。ただし、支援対象者等とのトラブルの点で引き続き留意が必要であったため、後期は減点の評価結果となった。</t>
    <phoneticPr fontId="1"/>
  </si>
  <si>
    <t>杉並区急病医療情報センター運営にかかる業務委託</t>
    <phoneticPr fontId="1"/>
  </si>
  <si>
    <t>「杉並区急病医療情報センター」の運営</t>
    <phoneticPr fontId="1"/>
  </si>
  <si>
    <t>令和6年4月1日～令和9年4月1日</t>
    <phoneticPr fontId="1"/>
  </si>
  <si>
    <t>・すべての評価項目について、やや不備又は不備はなかった。
・加点要素として、年末年始等の長期休みにおける医療機関の開設状況調査について、区の要望に応じてすべての連携病院に範囲を広げて対応したことを評価した。</t>
    <phoneticPr fontId="1"/>
  </si>
  <si>
    <t>杉並保健所及び杉並区立保健医療センター等建物総合管理業務委託</t>
    <phoneticPr fontId="1"/>
  </si>
  <si>
    <t>杉並保健所及び杉並区立保健医療センター等の清掃業務・駐車場管理業務・警備業務</t>
  </si>
  <si>
    <t>・加点要素として、工事で一部駐車場の使用を停止した際には臨機応変に対応し利用者への影響を最小限に留めたことや、大雨に伴う地下駐車場排水対応、当日の状況に対する臨機応変な駐車場対応を評価した。</t>
    <phoneticPr fontId="1"/>
  </si>
  <si>
    <t>杉並保健所及び杉並区立保健医療センター等機械設備等保守点検業務委託</t>
    <phoneticPr fontId="1"/>
  </si>
  <si>
    <t>杉並保健所及び杉並区立保健医療センター等の機械設備等管理業務</t>
  </si>
  <si>
    <t>・すべての評価項目について、やや不備又は不備はなかった。
・加点要素として、機器の故障など不測の事態が発生しても、その復旧に努めその影響を最小限にとどめた。また、区に報告するとともに、関係者と必要な連携・調整を遅滞なく行ったことや、夏季に、冷温水発生器の運転台数を最小に抑え、エネルギー削減を達成した点を評価した。</t>
    <phoneticPr fontId="1"/>
  </si>
  <si>
    <t>「杉並区健康づくり応援店の拡充等業務」に係る業務委託</t>
    <phoneticPr fontId="1"/>
  </si>
  <si>
    <t>杉並区健康づくり応援店の拡充等業務</t>
  </si>
  <si>
    <t>普通</t>
    <phoneticPr fontId="1"/>
  </si>
  <si>
    <t>・提出書類や区との連絡・調整は適切に行われ、業務管理体制も概ね整備されていた。
・栄養価計算など多く指摘する事項があった。</t>
    <rPh sb="41" eb="46">
      <t>エイヨウカケイサン</t>
    </rPh>
    <rPh sb="48" eb="49">
      <t>オオ</t>
    </rPh>
    <rPh sb="50" eb="52">
      <t>シテキ</t>
    </rPh>
    <rPh sb="54" eb="56">
      <t>ジコウ</t>
    </rPh>
    <phoneticPr fontId="1"/>
  </si>
  <si>
    <t>健診業務管理システム運営業務委託</t>
    <phoneticPr fontId="1"/>
  </si>
  <si>
    <t>健診（検診）業務を効率的かつ安定的に実施するため、健診業務管理システムが適切に稼動できるよう運用及び保守を行う。</t>
  </si>
  <si>
    <t>前期については、書類不備や連絡遅延があり基礎評価は下がったものの、トラブル対応等が迅速に行われたため加点があった。後期については、基礎評価に減点はなく、新規業務に関する助言等があったことで加点があったが、標準化対応を理由に必要な改修ができなかったことで減点もあった。</t>
    <phoneticPr fontId="1"/>
  </si>
  <si>
    <t>歩数測定アプリ活用事業運営業務委託</t>
    <phoneticPr fontId="1"/>
  </si>
  <si>
    <t>歩数測定アプリ活用事業運営</t>
  </si>
  <si>
    <t>普通</t>
  </si>
  <si>
    <t>他自治体の成功事例と比べ、新規利用者数や継続利用者数が低いことから減点評価-5となった。</t>
    <phoneticPr fontId="1"/>
  </si>
  <si>
    <t>健康・不妊個別相談および講演会業務委託</t>
    <phoneticPr fontId="1"/>
  </si>
  <si>
    <t>健康・不妊に関する相談および講演会の実施</t>
  </si>
  <si>
    <t>前期の課題を踏まえ、業務責任体制が明確になり、安定した事業運営が図られた。また、後期の評価期間に実施した講座の企画が優れており、加点対象となった。</t>
    <phoneticPr fontId="1"/>
  </si>
  <si>
    <t>糖尿病予防動画制作の業務委託</t>
    <phoneticPr fontId="1"/>
  </si>
  <si>
    <t>糖尿病予防に関する動画の作成</t>
  </si>
  <si>
    <t>すべての評価について不備はなかった。
区民サービスの向上につながる業務や講師の提案があり、加点対象となった。</t>
    <phoneticPr fontId="1"/>
  </si>
  <si>
    <t>糖尿病療養支援動画制作の業務委託</t>
    <phoneticPr fontId="1"/>
  </si>
  <si>
    <t>糖尿病療養中の方向けの動画の作成</t>
  </si>
  <si>
    <t>・すべての評価項目において「やや不備」又は「不備」は認められず、概ね良好な履行状況であった。
・提出書類や区との連絡・調整は適切に行われ、業務管理体制も概ね整備されていた。
・一方で、動画内容については全体として分かりやすいものの、ターゲット層への更なる配慮や、構成・表現面で一層の工夫が望まれる点も見受けられた。
・加点・減点評価に該当する事象はなく、総合的には区が求める業務水準を概ね満たしていたと評価する。</t>
  </si>
  <si>
    <t>がん両立支援普及啓発講座業務委託</t>
    <phoneticPr fontId="1"/>
  </si>
  <si>
    <t>がん患者の治療と仕事の両立支援に関する講座の実施</t>
  </si>
  <si>
    <t>提出書類の不備や遅れがあり「やや不備」となった他、業務管理体制において区からの連絡における組織内での周知等に改善の余地があり「概ね良好」の評価となった。参加者は多く反響はあったものの、加点対象には該当しなかった。</t>
    <phoneticPr fontId="1"/>
  </si>
  <si>
    <t>運動教室業務委託(ピラティス及び体操教室）</t>
    <phoneticPr fontId="1"/>
  </si>
  <si>
    <t>運動に関する講座の実施</t>
  </si>
  <si>
    <t>提出書類に不備があり「概ね良好」の評価となった。参加者の満足度は高く、加点対象となった。</t>
    <phoneticPr fontId="1"/>
  </si>
  <si>
    <t>運動教室業務委託(水泳及びノルディック・ウォーク教室）</t>
    <phoneticPr fontId="1"/>
  </si>
  <si>
    <t>提出書類に不備があったこと、区からの連絡が組織内で周知されていないことがあり、「概ね良好」の評価となった。参加者の満足度は高く、加点対象となった。</t>
    <phoneticPr fontId="1"/>
  </si>
  <si>
    <t>運動教室業務委託(ヨガ教室)</t>
    <phoneticPr fontId="1"/>
  </si>
  <si>
    <t>提出書類に不備があったこと、区からの連絡の回答が遅いことがあり、「概ね良好」の評価となった。参加者の満足度は高く、加点対象となった。</t>
    <phoneticPr fontId="1"/>
  </si>
  <si>
    <t>運動教室業務委託(マシントレーニング教室)</t>
    <phoneticPr fontId="1"/>
  </si>
  <si>
    <t>提出書類に不備があり「概ね良好」の評価となった。参加者の満足度が高く、加点対象となった。</t>
    <phoneticPr fontId="1"/>
  </si>
  <si>
    <t>杉並区健康アプリ運営業務委託（単価契約）</t>
    <phoneticPr fontId="1"/>
  </si>
  <si>
    <t>杉並区健康アプリ運営</t>
  </si>
  <si>
    <t>・すべての評価項目において「やや不備」又は「不備」は認められず、概ね良好な履行状況であった。
・新規登録者数が想定よりも多かったこと。
・アンケート結果が良好だったこと。を加点評価とした。</t>
    <rPh sb="48" eb="50">
      <t>シンキ</t>
    </rPh>
    <rPh sb="50" eb="53">
      <t>トウロクシャ</t>
    </rPh>
    <rPh sb="53" eb="54">
      <t>スウ</t>
    </rPh>
    <rPh sb="55" eb="57">
      <t>ソウテイ</t>
    </rPh>
    <rPh sb="60" eb="61">
      <t>オオ</t>
    </rPh>
    <rPh sb="74" eb="76">
      <t>ケッカ</t>
    </rPh>
    <rPh sb="77" eb="79">
      <t>リョウコウ</t>
    </rPh>
    <rPh sb="86" eb="88">
      <t>カテン</t>
    </rPh>
    <rPh sb="88" eb="90">
      <t>ヒョウカ</t>
    </rPh>
    <phoneticPr fontId="1"/>
  </si>
  <si>
    <t>杉並区予防接種システム運用保守業務委託（長期）</t>
    <phoneticPr fontId="1"/>
  </si>
  <si>
    <t>予防接種システムが正常かつ安定的に稼働するよう、運用・保守を行う</t>
  </si>
  <si>
    <t>令和7年4月1日～令和9年1月31日</t>
  </si>
  <si>
    <t>・すべての評価項目について、やや不備または不備はなかった。
・加点・減点評価は特段なしのため、0点</t>
    <phoneticPr fontId="1"/>
  </si>
  <si>
    <t>杉並区立ドッグラン広場におけるドッグラン運営業務委託</t>
    <phoneticPr fontId="1"/>
  </si>
  <si>
    <t>杉並区立ドッグラン広場の利用登録受付等の運営</t>
  </si>
  <si>
    <t>・すべての評価項目について、やや不備又は不備はなかった。
・利用者対応、清掃、近隣への配慮等の業務において、状況に応じた柔軟な対応を行った点が加点評価となった。</t>
    <phoneticPr fontId="1"/>
  </si>
  <si>
    <t>公園から歩く会業務委託</t>
    <phoneticPr fontId="1"/>
  </si>
  <si>
    <t>認知症予防・介護予防に効果的なウォーキングの習慣化を目的としたウォーキング事業の運営</t>
  </si>
  <si>
    <t>参加者119人</t>
  </si>
  <si>
    <t>・普段から「歩く」運動が大事と考えるが、９３％
・「公園から歩く会」で使用するコース表を利用して、自分でも歩いているが47％だった。
・歩く頻度は、毎日～週３日以上が８６％だった
・参加目的は、人とのおしゃべり・運動・外出の機会などが９４％だった。</t>
    <phoneticPr fontId="1"/>
  </si>
  <si>
    <t>前期は、文書の提出に遅れが履行評価点数に表れた形だが、後期にはやや不備または不備はなかった。昨今の天候から事業を変更したが、参加する区民への広報が行き届いており、１件もクレームがなかったことについて、参加する区民の信頼関係ができている点を加点評価した。</t>
    <phoneticPr fontId="1"/>
  </si>
  <si>
    <t>足腰げんき教室業務委託</t>
    <phoneticPr fontId="1"/>
  </si>
  <si>
    <t>介護予防の普及啓発に資する運動教室の運営</t>
  </si>
  <si>
    <t>参加者305人</t>
  </si>
  <si>
    <t>・プログラムの内容
・講師の指導方法の満足度
・スタッフの接遇
・フレイル予防の必要性
・自宅で行うか
・目標は立てられたか</t>
    <phoneticPr fontId="1"/>
  </si>
  <si>
    <t>参加者の意欲が出るように体操中の説明を、分かりやすくしているのを感じた。
認知症予防やフレイル予防についての話も丁寧にし質問などは個々に回答している。
また、加点評価としては、指導する中でなぜその筋肉を鍛えるのか、自宅で行う動機づけになる声掛けを丁寧に行っていた点を評価した。</t>
    <phoneticPr fontId="1"/>
  </si>
  <si>
    <t>口腔・栄養講座「人生100年時代！はつらつ生活のための口腔ケアと栄養講座」業務委託</t>
    <phoneticPr fontId="1"/>
  </si>
  <si>
    <t>口腔機能の低下防止及び低栄養防止や脳トレ・運動の取組を学ぶ講座の運営委託</t>
  </si>
  <si>
    <t>参加者236人</t>
  </si>
  <si>
    <t>・参加のきっかけ
・参考になった内容
・自宅での継続意欲
・参加しての感想</t>
  </si>
  <si>
    <t>業務が仕様書どおり遂行され、かつ区が要求している業務の質が全体的に確保されていた。参加者アンケートで「満足している」「ほぼ満足している」「学んだ内容を自宅で取り入れる」が９割以上であり、加点評価となった。</t>
    <phoneticPr fontId="1"/>
  </si>
  <si>
    <t>わがまち一番体操業務委託</t>
    <phoneticPr fontId="1"/>
  </si>
  <si>
    <t>区内各施設で高齢者に対する運動習慣の定着を目的とした体操教室の運営</t>
  </si>
  <si>
    <t>参加者286人</t>
  </si>
  <si>
    <t>・事業の感想
・参加しての効果
・普段意識して身体を動かしているか
・受託ＮＰＯに対しての意見・希望</t>
  </si>
  <si>
    <t>・仕様書どおり円滑に事業を実施しており、良好な評価につながった。
・熱中症予防に配慮しつつ事業を実施していること、会場が増えても円滑に事業を実施していること、また長寿応援ポイントの管理を慎重に実施していただいたことが評価につながった。
・加点評価としては、熱中症予防のため休憩のたびに水分補給を勧めていることや新たな会場でも順調に事業を実施していることを評価した。</t>
    <phoneticPr fontId="1"/>
  </si>
  <si>
    <t>栄養満点サロン業務委託
(すぎなみのたね）</t>
    <phoneticPr fontId="1"/>
  </si>
  <si>
    <t>低栄養の改善や閉じこもり予防、仲間づくりを目的としたサロンの運営</t>
  </si>
  <si>
    <t>参加者63人</t>
  </si>
  <si>
    <t>・参加のきっかけ
・参考になった内容
・自宅での継続意欲
・今後の参加希望
・参加しての感想</t>
  </si>
  <si>
    <t>・評価項目について、良好または概ね良好であった。
・事業内容がさらに工夫され、自宅で取り入れたい、取り入れるという参加者からの声が多かったため、加点評価した。</t>
    <phoneticPr fontId="1"/>
  </si>
  <si>
    <t>栄養満点サロン業務委託
(日本調認定・栄養ケアステーション）</t>
    <phoneticPr fontId="1"/>
  </si>
  <si>
    <t>参加者42人</t>
  </si>
  <si>
    <t>・評価項目について、良好または概ね良好であった。
・参加者同士のコミュニケーションの広がり、和気あいあいとした雰囲気づくりを加点評価した。</t>
    <phoneticPr fontId="1"/>
  </si>
  <si>
    <t>６５歳からの身体能力測定会業務委託</t>
    <phoneticPr fontId="1"/>
  </si>
  <si>
    <t>介護予防の取組を普及啓発を目的に、高齢者自身が心身の状態を知る機会として開催する身体能力測定会の運営</t>
  </si>
  <si>
    <t>参加者477人</t>
  </si>
  <si>
    <t>・参加のきっかけ・参加回数
・他事業への参加数・自身のフレイル状態の把握・スタッフの印象・参加しての感想</t>
    <phoneticPr fontId="1"/>
  </si>
  <si>
    <t>・昨年度から2回制の会場を設けたことにより、効率的に運営ができている。
・どの会場も2割以上の新規参加者おり、広報活動がされている。
・仕様書どおり円滑に事業を実施しており、良好な評価につながった。
・加点評価を行った理由は以下のとおり。①パタカ測定始め各種目で感染予防対策を徹底した。②コンテナ管理を各2人体制として物品管理を徹底した。③誘導係をフレイルチェック係に兼務させ対応の円滑化を図った。</t>
    <phoneticPr fontId="1"/>
  </si>
  <si>
    <t>ウオーキング講座（介護予防普及啓発事業）の事業運営委託</t>
    <phoneticPr fontId="1"/>
  </si>
  <si>
    <t>高齢者に適したウォーキング方法を学ぶ講座の運営</t>
  </si>
  <si>
    <t>参加者67人</t>
  </si>
  <si>
    <t>・性別、年齢・参加のきっかけ・参加理由・歩数、頻度
・フレイル状態の把握・参考になった内容・参加しての感想
・公園から歩く会の参加について</t>
    <phoneticPr fontId="1"/>
  </si>
  <si>
    <t>・ほぼ仕様書どおりに実施しており、良好な評価につながった。
・講義とミニウォークで正しい歩き方が学び、今後のウォーキングの継続意欲につながった。
・加点評価は参加者に対し、記録ノートをチェックし、丁寧にな言葉かけで話しかけで意欲を引き出させるような対応だった点を評価した。</t>
    <phoneticPr fontId="1"/>
  </si>
  <si>
    <t>認知症予防教室業務委託
（お江戸の歴史をウォーキング）</t>
    <phoneticPr fontId="1"/>
  </si>
  <si>
    <t>・認知症予防のための知的活動とウォーキングプログラムを取り入れた教室の運営</t>
  </si>
  <si>
    <t>参加者26人</t>
  </si>
  <si>
    <t>・参加のきっかけ
・参加してよかったか
・スタッフの態度、テキスト・教材の内容、教室の内容
・生活の変容
・今後の継続の意向</t>
  </si>
  <si>
    <t>・ほぼ仕様書とおり事業を実施しており、良好な評価に繋がった。
・例年と同じく、午前午後の2コマ分の教室を滞りなく実施でき、自主グループ化につながったため評価につながった
（認知症予防教室は9月～12月に実施するため前期評価は実施していない。）
・加点評価は2つの教室を滞りなく実施したできた点を評価した。　　</t>
    <phoneticPr fontId="1"/>
  </si>
  <si>
    <t>認知症予防教室業務委託（おとこの台所）</t>
    <phoneticPr fontId="1"/>
  </si>
  <si>
    <t>参加者4人</t>
  </si>
  <si>
    <t>・ほぼ仕様書とおり事業を実施しており、良好な評価に繋がった。
・OBなど利用し自主グループ化等に向け実施できている、振り返りをきちんと行い区に報告できている点が加点につながった。
（認知症予防教室は9月～12月に実施するため前期評価は実施していない。）</t>
    <phoneticPr fontId="1"/>
  </si>
  <si>
    <t>認知症予防教室業務委託
(歩いて学んで耕して）</t>
    <phoneticPr fontId="1"/>
  </si>
  <si>
    <t>参加者16人</t>
  </si>
  <si>
    <t>・ほぼ仕様書とおり事業を実施しており、良好な評価に繋がった。
・例年通り、行政の手を借りることなく自前の施設を有効活用し、滞りなく事業を実施していただいたことを加点評価とした。
（認知症予防教室は9月～12月に実施するため前期評価は実施していない。）</t>
    <phoneticPr fontId="1"/>
  </si>
  <si>
    <t>認知症予防教室業務委託
(読み聞かせ入門）</t>
    <phoneticPr fontId="1"/>
  </si>
  <si>
    <t>参加者14人</t>
  </si>
  <si>
    <t>・ほぼ仕様書とおり事業を実施しており、良好な評価に繋がった。
・昨年からの委託法人であったが、滞りなく実施していただけた。ファシリテートが上手く、教室の運営が整っていたことが加点評価につながった。　
（認知症予防教室は9月～12月に実施するため前期評価は実施していない。）</t>
    <phoneticPr fontId="1"/>
  </si>
  <si>
    <t>らくらく歩行筋トレ教室業務委託</t>
    <phoneticPr fontId="1"/>
  </si>
  <si>
    <t>歩く」時のウォーキングアップ・クールダウンと、初心者向けの自宅で出来る筋トレメニューを紹介する教室の運営</t>
  </si>
  <si>
    <t>参加者の６０人</t>
  </si>
  <si>
    <t>・自宅で行う体操の内容の理解は
・生活習慣として運動をしていく大事さについて</t>
  </si>
  <si>
    <t>・各届出書類や報告書が、指定期日までに提出されている。
・事業従事者が、区の介護予防事業・フレイル予防の基本的な考え方・取り組み方針を理解して業務を実施している。
・指導内容が適切だった。
加点評価の理由は以下のとおり。①正しい姿勢で筋トレができるように丁寧に参加者個人にアドバイス等を行っていた。②参加者が自宅で筋トレをされていた（２回目から３回目の教室で期間が空いていたが各自が自宅で実施していることが確認できた。）</t>
    <phoneticPr fontId="1"/>
  </si>
  <si>
    <t>子ども
家庭</t>
    <rPh sb="0" eb="1">
      <t>コ</t>
    </rPh>
    <rPh sb="4" eb="6">
      <t>カテイ</t>
    </rPh>
    <phoneticPr fontId="1"/>
  </si>
  <si>
    <t>ひとり親家庭ホームヘルプサービス事業委託①</t>
    <phoneticPr fontId="1"/>
  </si>
  <si>
    <t>ひとり親家庭ホームヘルプサービス事業の運営</t>
  </si>
  <si>
    <t>すべての評価項目について、やや不備又は不備はなく、優良であった。</t>
    <phoneticPr fontId="1"/>
  </si>
  <si>
    <t>ひとり親家庭ホームヘルプサービス事業委託②</t>
    <phoneticPr fontId="1"/>
  </si>
  <si>
    <t>すべての評価項目について、やや不備又は不備はなく、優良であった。
困難事例を抱える利用者に対し、迅速で丁寧な対応を心掛けているため加点評価とした。</t>
    <phoneticPr fontId="1"/>
  </si>
  <si>
    <t>ひとり親家庭ホームヘルプサービス事業委託③</t>
    <phoneticPr fontId="1"/>
  </si>
  <si>
    <t>ひとり親家庭ホームヘルプサービス事業委託⑤</t>
    <phoneticPr fontId="1"/>
  </si>
  <si>
    <t>ひとり親家庭ホームヘルプサービス事業委託⑥</t>
    <phoneticPr fontId="1"/>
  </si>
  <si>
    <t>ひとり親家庭ホームヘルプサービス事業委託⑦</t>
    <phoneticPr fontId="1"/>
  </si>
  <si>
    <t>ひとり親家庭ホームヘルプサービス事業委託⑨</t>
    <phoneticPr fontId="1"/>
  </si>
  <si>
    <t>ひとり親家庭ホームヘルプサービス事業委託⑩</t>
    <phoneticPr fontId="1"/>
  </si>
  <si>
    <t>ひとり親家庭ホームヘルプサービス事業委託⑪</t>
    <phoneticPr fontId="1"/>
  </si>
  <si>
    <t>ひととき保育高井戸事業委託</t>
    <phoneticPr fontId="1"/>
  </si>
  <si>
    <t>ひととき保育高井戸における一時預かり事業の運営</t>
  </si>
  <si>
    <t>利用者125名</t>
  </si>
  <si>
    <t>・スタッフの対応について
・子どもの様子について
・利用理由、回数について
・サービスについて
・イベントや遊びについて</t>
  </si>
  <si>
    <t>・すべての評価項目について、やや不備又は不備はなかった。
・利用者アンケートの満足度が高かった（良好80%以上）ことについて加点（5点）評価とした。</t>
    <phoneticPr fontId="1"/>
  </si>
  <si>
    <t>杉並区立子ども・子育てプラザ和泉における一時預かり事業運営委託</t>
    <phoneticPr fontId="1"/>
  </si>
  <si>
    <t>杉並区立子ども・子育てプラザ和泉における一時預かり事業の運営</t>
  </si>
  <si>
    <t>利用者77名</t>
  </si>
  <si>
    <t>・事業の利用について
・スタッフの対応について
・事業への満足度について
・今後の利用について
・一時預かり利用申込みシステムについて</t>
  </si>
  <si>
    <t>・予約枠の調整を行っていたことから、後期は、予約受付の項目について、不備とした。事業者に改善を促し、現在は解消されている。
・利用者アンケートの満足度が高かった（良好80%以上）ことについて加点（5点）評価とした。</t>
    <phoneticPr fontId="1"/>
  </si>
  <si>
    <t>杉並区立子ども・子育てプラザ天沼における一時預かり事業運営委託</t>
    <phoneticPr fontId="1"/>
  </si>
  <si>
    <t>杉並区立子ども・子育てプラザ天沼における一時預かり事業の運営</t>
  </si>
  <si>
    <t>利用者103名</t>
  </si>
  <si>
    <t>杉並区立子ども・子育てプラザ成田西における一時預かり事業運営委託</t>
    <phoneticPr fontId="1"/>
  </si>
  <si>
    <t>杉並区立子ども・子育てプラザ成田西における一時預かり事業の運営</t>
  </si>
  <si>
    <t>利用者84名</t>
  </si>
  <si>
    <t>・前期において、業務責任者が代理の者である期間があり、事業が不安定になっていたため、減点とした。
・予約枠の調整を行っていたことから、後期は、予約受付の項目について、不備とした。事業者に改善を促し、現在は解消されている。</t>
    <phoneticPr fontId="1"/>
  </si>
  <si>
    <t>杉並区立子ども・子育てプラザ高円寺における一時預かり事業運営委託</t>
    <phoneticPr fontId="1"/>
  </si>
  <si>
    <t>杉並区立子ども・子育てプラザ高円寺における一時預かり事業の運営</t>
  </si>
  <si>
    <t>利用者80名</t>
  </si>
  <si>
    <t xml:space="preserve">
・予約枠の調整を行っていたことから、後期は、予約受付の項目について、やや不備とした。事業者に改善を促し、現在は解消されている。</t>
    <phoneticPr fontId="1"/>
  </si>
  <si>
    <t>杉並区立子ども・子育てプラザ善福寺における一時預かり事業運営委託</t>
    <phoneticPr fontId="1"/>
  </si>
  <si>
    <t>杉並区立子ども・子育てプラザ善福寺における一時預かり事業の運営</t>
  </si>
  <si>
    <t>利用者68名</t>
  </si>
  <si>
    <t>・予約枠の調整を行っていたことから、後期は、予約受付の項目について、やや不備とした。事業者に改善を促し、現在は解消されている。</t>
    <phoneticPr fontId="1"/>
  </si>
  <si>
    <t>杉並区一時預かり利用申込みシステム運用保守業務委託</t>
    <phoneticPr fontId="1"/>
  </si>
  <si>
    <t>利用申込みシステムを子ども・子育てプラザ５所及び子育てサポートセンター２所に導入する</t>
  </si>
  <si>
    <t>・課題案件の対応時期が予定より遅れることがあったことから、進捗管理の項目について、やや不備とした。
・リリース内容等直前の連絡となるケースがあったことから、課題や進捗等の共有の項目について、やや不備とした。</t>
    <phoneticPr fontId="1"/>
  </si>
  <si>
    <t>「杉並子育て応援券」事業運用業務委託（単価契約）</t>
    <phoneticPr fontId="1"/>
  </si>
  <si>
    <t>子育て応援券事業運用業務委託</t>
    <phoneticPr fontId="1"/>
  </si>
  <si>
    <t>・前期において、アプリ版応援券の有効期限の設定誤りがあったため、管理体制や応援券の交付等に関して不備とし、減点評価は-5点とした。
・後期において、タクシー専用ゆりかご券の二重交付が発生したためやや不備としたほか、コールセンターにおける対応誤りがあったため、不備とした。一方で、加点評価として、コールセンターによるコールバック予約という改善の提案がされたことから、後期の加点評価は5点となった。</t>
    <rPh sb="1" eb="3">
      <t>ゼンキ</t>
    </rPh>
    <rPh sb="11" eb="12">
      <t>バン</t>
    </rPh>
    <rPh sb="12" eb="15">
      <t>オウエンケン</t>
    </rPh>
    <rPh sb="16" eb="20">
      <t>ユウコウキゲン</t>
    </rPh>
    <rPh sb="21" eb="23">
      <t>セッテイ</t>
    </rPh>
    <rPh sb="23" eb="24">
      <t>アヤマ</t>
    </rPh>
    <rPh sb="32" eb="36">
      <t>カンリタイセイ</t>
    </rPh>
    <rPh sb="37" eb="40">
      <t>オウエンケン</t>
    </rPh>
    <rPh sb="41" eb="43">
      <t>コウフ</t>
    </rPh>
    <rPh sb="43" eb="44">
      <t>ナド</t>
    </rPh>
    <rPh sb="45" eb="46">
      <t>カン</t>
    </rPh>
    <rPh sb="48" eb="50">
      <t>フビ</t>
    </rPh>
    <rPh sb="53" eb="55">
      <t>ゲンテン</t>
    </rPh>
    <rPh sb="55" eb="57">
      <t>ヒョウカ</t>
    </rPh>
    <rPh sb="60" eb="61">
      <t>テン</t>
    </rPh>
    <rPh sb="67" eb="69">
      <t>コウキ</t>
    </rPh>
    <rPh sb="78" eb="80">
      <t>センヨウ</t>
    </rPh>
    <rPh sb="84" eb="85">
      <t>ケン</t>
    </rPh>
    <rPh sb="86" eb="90">
      <t>ニジュウコウフ</t>
    </rPh>
    <rPh sb="91" eb="93">
      <t>ハッセイ</t>
    </rPh>
    <rPh sb="99" eb="101">
      <t>フビ</t>
    </rPh>
    <rPh sb="118" eb="121">
      <t>タイオウアヤマ</t>
    </rPh>
    <rPh sb="129" eb="131">
      <t>フビ</t>
    </rPh>
    <rPh sb="135" eb="137">
      <t>イッポウ</t>
    </rPh>
    <rPh sb="139" eb="143">
      <t>カテンヒョウカ</t>
    </rPh>
    <rPh sb="163" eb="165">
      <t>ヨヤク</t>
    </rPh>
    <rPh sb="168" eb="170">
      <t>カイゼン</t>
    </rPh>
    <rPh sb="171" eb="173">
      <t>テイアン</t>
    </rPh>
    <rPh sb="182" eb="184">
      <t>コウキ</t>
    </rPh>
    <rPh sb="185" eb="189">
      <t>カテンヒョウカ</t>
    </rPh>
    <rPh sb="191" eb="192">
      <t>テン</t>
    </rPh>
    <phoneticPr fontId="1"/>
  </si>
  <si>
    <t>杉並区ファミリーサポートセンター事業委託</t>
    <phoneticPr fontId="1"/>
  </si>
  <si>
    <t>ファミリーサポートセンター事業の運営</t>
  </si>
  <si>
    <t>・「利用希望の内容が多様化する中、利用会員のニーズを把握し的確な対応がされている。」の評価について、現行の業務運用については問題がなかったが、入会・予約手続きの電子化の要望に対するシステム導入に遅れが生じていたため、後期はやや不備と評価した。
・その他の項目についてやや不備または不備はなかった。</t>
    <phoneticPr fontId="1"/>
  </si>
  <si>
    <t>杉並区訪問育児サポーター事業委託</t>
    <phoneticPr fontId="1"/>
  </si>
  <si>
    <t>訪問育児サポーター事業の運営</t>
  </si>
  <si>
    <t>利用者42人</t>
  </si>
  <si>
    <t>・事業の利用について
・スタッフの対応について
・事業への満足度について
・今後の利用について</t>
  </si>
  <si>
    <t>産前・産後支援ヘルパー事業委託（基本契約）①</t>
    <phoneticPr fontId="1"/>
  </si>
  <si>
    <t>産前・産後支援ヘルパー事業の運営</t>
  </si>
  <si>
    <t>産前・産後支援ヘルパー事業委託（基本契約）②</t>
    <phoneticPr fontId="1"/>
  </si>
  <si>
    <t>産前・産後支援ヘルパー事業委託（基本契約）③</t>
    <phoneticPr fontId="1"/>
  </si>
  <si>
    <t>・すべての評価項目について、やや不備又は不備はなかった。　　　　　　　　　　　　　　　・加点評価として、利用者から事業者の業務内容等に対して、複数の満足の声がよせられていることを評価した。</t>
    <phoneticPr fontId="1"/>
  </si>
  <si>
    <t>産前・産後支援ヘルパー事業委託（基本契約）④</t>
    <phoneticPr fontId="1"/>
  </si>
  <si>
    <t>・すべての評価項目について、やや不備又は不備はなかった。
・加点評価として、利用者から事業者の業務内容等に対して、複数の満足の声がよせられていることを評価した。</t>
    <phoneticPr fontId="1"/>
  </si>
  <si>
    <t>産前・産後支援ヘルパー事業委託（基本契約）⑤</t>
    <phoneticPr fontId="1"/>
  </si>
  <si>
    <t>産前・産後支援ヘルパー事業委託（基本契約）⑥</t>
    <phoneticPr fontId="1"/>
  </si>
  <si>
    <t>産前・産後支援ヘルパー事業委託（基本契約）⑦</t>
    <phoneticPr fontId="1"/>
  </si>
  <si>
    <t>産前・産後支援ヘルパー事業委託（基本契約）⑧</t>
    <phoneticPr fontId="1"/>
  </si>
  <si>
    <t>産前・産後支援ヘルパー事業委託（基本契約）⑨</t>
    <phoneticPr fontId="1"/>
  </si>
  <si>
    <t>・すべての評価項目について、やや不備又は不備はなかった。
・各届出書類が期日までに提出されていない等があった。</t>
    <phoneticPr fontId="1"/>
  </si>
  <si>
    <t>産前・産後支援ヘルパー事業委託（基本契約）⑩</t>
    <phoneticPr fontId="1"/>
  </si>
  <si>
    <t>産前・産後支援ヘルパー事業委託（基本契約）⑪</t>
    <phoneticPr fontId="1"/>
  </si>
  <si>
    <t>産前・産後支援ヘルパー事業の運営</t>
    <phoneticPr fontId="1"/>
  </si>
  <si>
    <t>産前・産後支援ヘルパー事業委託（基本契約）⑫</t>
    <phoneticPr fontId="1"/>
  </si>
  <si>
    <t>産前・産後支援ヘルパー事業委託（基本契約）⑬</t>
    <phoneticPr fontId="1"/>
  </si>
  <si>
    <t>産前・産後支援ヘルパー事業委託（基本契約）⑭</t>
    <phoneticPr fontId="1"/>
  </si>
  <si>
    <t>多胎児家庭家事・育児支援ヘルパー事業委託（基本契約）①</t>
    <phoneticPr fontId="1"/>
  </si>
  <si>
    <t>杉並区多胎児家庭家事・育児支援ヘルパー事業の運営</t>
  </si>
  <si>
    <t>多胎児家庭家事・育児支援ヘルパー事業委託（基本契約）②</t>
    <phoneticPr fontId="1"/>
  </si>
  <si>
    <t>多胎児家庭家事・育児支援ヘルパー事業委託（基本契約）③</t>
    <phoneticPr fontId="1"/>
  </si>
  <si>
    <t>多胎児家庭家事・育児支援ヘルパー事業委託（基本契約）④</t>
    <phoneticPr fontId="1"/>
  </si>
  <si>
    <t>・すべての評価項目について、やや不備又は不備はなかった。　　　　　　　　　　　　　　　　</t>
    <phoneticPr fontId="1"/>
  </si>
  <si>
    <t>多胎児家庭家事・育児支援ヘルパー事業委託（基本契約）⑤</t>
    <phoneticPr fontId="1"/>
  </si>
  <si>
    <t>・すべての評価項目について、やや不備又は不備はなかった。　　</t>
    <phoneticPr fontId="1"/>
  </si>
  <si>
    <t>多胎児家庭家事・育児支援ヘルパー事業委託（基本契約）⑥</t>
    <phoneticPr fontId="1"/>
  </si>
  <si>
    <t>多胎児家庭家事・育児支援ヘルパー事業委託（基本契約）⑦</t>
    <phoneticPr fontId="1"/>
  </si>
  <si>
    <t>多胎児家庭家事・育児支援ヘルパー事業委託（基本契約）⑧</t>
    <phoneticPr fontId="1"/>
  </si>
  <si>
    <t>多胎児家庭家事・育児支援ヘルパー事業委託（基本契約）⑨</t>
    <phoneticPr fontId="1"/>
  </si>
  <si>
    <t>多胎児家庭家事・育児支援ヘルパー事業委託（基本契約）⑩</t>
    <phoneticPr fontId="1"/>
  </si>
  <si>
    <t>杉並区多胎児家庭家事・育児支援ヘルパー事業の運営</t>
    <phoneticPr fontId="1"/>
  </si>
  <si>
    <t>多胎児家庭家事・育児支援ヘルパー事業委託（基本契約）⑪</t>
    <phoneticPr fontId="1"/>
  </si>
  <si>
    <t>多胎児家庭家事・育児支援ヘルパー事業委託（基本契約）⑫</t>
    <phoneticPr fontId="1"/>
  </si>
  <si>
    <t>杉並区産後ケア事業委託（基本契約）①</t>
    <phoneticPr fontId="1"/>
  </si>
  <si>
    <t>産後ケア事業の実施</t>
  </si>
  <si>
    <t>・前期はすべての評価項目についてやや不備又は不備はなく、後期は一部についてやや不備があったが改善を促した。全体の評価は優良であり、概ね適切な産後ケア事業が実施されている。</t>
    <phoneticPr fontId="1"/>
  </si>
  <si>
    <t>杉並区産後ケア事業委託（基本契約）②</t>
    <phoneticPr fontId="1"/>
  </si>
  <si>
    <t>・前期、後期とも、すべての評価項目について、やや不備又は不備はなく、適切な産後ケア事業が実施されている。</t>
    <phoneticPr fontId="1"/>
  </si>
  <si>
    <t>杉並区産後ケア事業委託（基本契約）④</t>
    <phoneticPr fontId="1"/>
  </si>
  <si>
    <t>・前期、後期ともすべての評価項目について、やや不備又は不備はなく、適切な産後ケア事業が実施されている。
・利用者からケア内容などについて複数の満足の声が寄せられたため、加点（5点）評価とした。</t>
    <phoneticPr fontId="1"/>
  </si>
  <si>
    <t>杉並区産後ケア事業委託（基本契約）⑤</t>
    <phoneticPr fontId="1"/>
  </si>
  <si>
    <t>・前期、後期ともすべての評価項目について、やや不備又は不備はなく、適切な産後ケア事業が実施されている。
・後期は利用者からケア内容などについて複数の満足の声が寄せられたため、加点（5点）評価とした。</t>
    <phoneticPr fontId="1"/>
  </si>
  <si>
    <t>杉並区産後ケア事業委託（基本契約）⑥</t>
    <phoneticPr fontId="1"/>
  </si>
  <si>
    <t>・前期、後期とも一部についてやや不備があったが改善を促した。全体の評価は優良であり、概ね適切な産後ケア事業が実施されている。
・後期は利用者からケア内容などについて複数の満足の声が寄せられたため、加点（5点）評価とした。</t>
    <phoneticPr fontId="1"/>
  </si>
  <si>
    <t>杉並区産後ケア事業委託（基本契約）⑦</t>
    <phoneticPr fontId="1"/>
  </si>
  <si>
    <t>杉並区産後ケア事業委託（基本契約）⑧</t>
    <phoneticPr fontId="1"/>
  </si>
  <si>
    <t>・前期、後期とも、すべての評価項目について、やや不備又は不備はなく、適切な産後ケア事業が実施されている。
・前期は利用者からケア内容などについて複数の満足の声が寄せられたため、加点（5点）評価とした。</t>
    <phoneticPr fontId="1"/>
  </si>
  <si>
    <t>杉並区産後ケア事業委託（基本契約）⑨</t>
    <phoneticPr fontId="1"/>
  </si>
  <si>
    <t>杉並区産後ケア事業委託（基本契約）⑩</t>
    <phoneticPr fontId="1"/>
  </si>
  <si>
    <t>・前期はすべての評価項目についてやや不備又は不備はなく、後期は一部について不備があったが改善を促した。全体の評価は良好であり、概ね適切な産後ケア事業が実施されている。</t>
    <phoneticPr fontId="1"/>
  </si>
  <si>
    <t>杉並区産後ケア事業委託（基本契約）⑪</t>
    <phoneticPr fontId="1"/>
  </si>
  <si>
    <t>杉並区産後ケア事業委託（基本契約）⑫</t>
    <phoneticPr fontId="1"/>
  </si>
  <si>
    <t>杉並区産後ケア事業委託（基本契約）⑬</t>
    <phoneticPr fontId="1"/>
  </si>
  <si>
    <t>・前期、後期とも、すべての評価項目について、やや不備又は不備はなく、適切な産後ケア事業が実施されている。
・後期は利用者からケア内容などについて複数の満足の声が寄せられたため、加点（5点）評価とした。</t>
    <phoneticPr fontId="1"/>
  </si>
  <si>
    <t>杉並区産後ケア事業委託（基本契約）⑭</t>
    <phoneticPr fontId="1"/>
  </si>
  <si>
    <t>・前期はすべての評価項目についてやや不備又は不備はなく、後期は一部について不備があったが改善を促した。全体の評価は優良であり、概ね適切な産後ケア事業が実施されている。
・後期は利用者からケア内容などについて複数の満足の声が寄せられたため、加点（5点）評価とした。</t>
    <phoneticPr fontId="1"/>
  </si>
  <si>
    <t>杉並区産後ケア事業委託（基本契約）⑮</t>
    <phoneticPr fontId="1"/>
  </si>
  <si>
    <t>・前期、後期とも、すべての評価項目について、やや不備又は不備はなく、適切な産後ケア事業が実施されている。
・前期、後期とも、利用者からケア内容などについて複数の満足の声が寄せられたため、加点（5点）評価とした。</t>
    <phoneticPr fontId="1"/>
  </si>
  <si>
    <t>杉並区産後ケア事業委託（基本契約）⑯</t>
    <phoneticPr fontId="1"/>
  </si>
  <si>
    <t>杉並区産後ケア事業委託（基本契約）⑰</t>
    <phoneticPr fontId="1"/>
  </si>
  <si>
    <t>杉並区産後ケア事業委託（基本契約）⑱</t>
    <phoneticPr fontId="1"/>
  </si>
  <si>
    <t>杉並区産後ケア事業委託（基本契約）⑲</t>
    <phoneticPr fontId="1"/>
  </si>
  <si>
    <t>杉並区産後ケア事業委託（基本契約）⑳</t>
    <phoneticPr fontId="1"/>
  </si>
  <si>
    <t>杉並区産後ケア事業委託（基本契約）㉑</t>
    <phoneticPr fontId="1"/>
  </si>
  <si>
    <t>・前期はすべての評価項目についてやや不備又は不備はなく、後期は一部についてやや不備又は不備があったが改善を促した。全体の評価は優良であり、概ね適切な産後ケア事業が実施されている。
・前期、後期とも利用者からケア内容などについて複数の満足の声が寄せられたため、加点（5点）評価とした。</t>
    <phoneticPr fontId="1"/>
  </si>
  <si>
    <t>杉並区産後ケア事業委託（基本契約）㉒</t>
    <phoneticPr fontId="1"/>
  </si>
  <si>
    <t>杉並区産後ケア事業委託（基本契約）㉓</t>
    <phoneticPr fontId="1"/>
  </si>
  <si>
    <t>杉並区産後ケア事業委託（基本契約）㉔</t>
    <phoneticPr fontId="1"/>
  </si>
  <si>
    <t>・前期、後期とも、すべての評価項目について、やや不備又は不備はなく、適切な産後ケア事業が実施されている。
・前期、後期とも利用者からケア内容などについて複数の満足の声が寄せられたこと等から、加点評価とした。</t>
    <phoneticPr fontId="1"/>
  </si>
  <si>
    <t>杉並区産後ケア事業委託（基本契約）㉕</t>
    <phoneticPr fontId="1"/>
  </si>
  <si>
    <t>杉並区休日パパママ学級及び休日母親学級業務委託（単価契約）</t>
    <phoneticPr fontId="1"/>
  </si>
  <si>
    <t>土日に開催するパパママ学級・母親学級の運営</t>
  </si>
  <si>
    <t>参加者全員
・パパママ学級
対面：24組48名/１回
オンライン：100組200名/回
・母親学級
対面：40名/１回
オンライン：100名/１回</t>
    <phoneticPr fontId="1"/>
  </si>
  <si>
    <t>対面：98.5%
オンライン：64.5％</t>
  </si>
  <si>
    <t>・受講後の感想、満足度
・講座の内容についての意見、要望</t>
  </si>
  <si>
    <t>・前期後期ともに一部提出資料においてわずかな誤記や提出の遅れがあったが事業者に改善を促し、現在は解消されている。
・前期後期ともに参加者にとって安全で有益な提案をする点や、参加者の意見を参考に積極的に改善点を検討し反映させる点を加点評価した。</t>
    <phoneticPr fontId="1"/>
  </si>
  <si>
    <t>杉並区子どもと家庭に関する総合相談窓口（ゆうライン）業務委託</t>
    <phoneticPr fontId="1"/>
  </si>
  <si>
    <t>子どもと家庭に関する総合相談窓口業務</t>
  </si>
  <si>
    <t>・すべての評価項目について、やや不備又は不備はなかった。
・区との連携を密に行い、相談者に寄り添い、適切な支援へとつなげた。</t>
    <phoneticPr fontId="1"/>
  </si>
  <si>
    <t>杉並区子育て世帯訪問支援事業委託①</t>
    <phoneticPr fontId="1"/>
  </si>
  <si>
    <t>子育て世帯訪問支援事業委託の運営</t>
  </si>
  <si>
    <t>・すべての評価項目について、やや不備又は不備はなかった。
・区との連絡、連携を適切に行い、利用者の状況、支援内容を共有ができている。</t>
    <phoneticPr fontId="1"/>
  </si>
  <si>
    <t>杉並区子育て世帯訪問支援事業委託②</t>
    <phoneticPr fontId="1"/>
  </si>
  <si>
    <t>杉並区子育て世帯訪問支援事業委託③</t>
    <phoneticPr fontId="1"/>
  </si>
  <si>
    <t>・すべての評価項目について、やや不備又は不備はなかった。
・区との連絡、連携を適切に行い、利用者の状況、支援内容を共有ができている。
・加点評価として複数の利用者から満足の声が寄せられている。</t>
    <phoneticPr fontId="1"/>
  </si>
  <si>
    <t>杉並区子育て世帯訪問支援事業委託④</t>
    <phoneticPr fontId="1"/>
  </si>
  <si>
    <t>・提出書類の記載内容に関する項目を除くすべての評価項目について、やや不備又は不備はなかった。
・区との連絡、連携を適切に行い、利用者の状況、支援内容を共有ができている。
・加点評価として複数の利用者から満足の声が寄せられている。</t>
    <phoneticPr fontId="1"/>
  </si>
  <si>
    <t>杉並区子どもショートステイ事業委託①</t>
    <phoneticPr fontId="1"/>
  </si>
  <si>
    <t>杉並区子どもショートステイ事業の運営</t>
  </si>
  <si>
    <t>・従事者の配置に関する項目を除くすべての項目について、やや不備又は不備はなかった。
・区との連絡、連携を適切に行い、利用者の状況、支援内容を共有ができている。</t>
    <phoneticPr fontId="1"/>
  </si>
  <si>
    <t>杉並区子どもショートステイ事業委託②</t>
    <phoneticPr fontId="1"/>
  </si>
  <si>
    <t>・前期評価では、すべての項目についてやや不備又は不備はなかった。
・後期評価では食物アレルギーの事故が発生したため、減点評価となった。
・区との連絡、連携を適切に行い、利用者の状況、支援内容を共有ができている。</t>
    <phoneticPr fontId="1"/>
  </si>
  <si>
    <t>杉並区子育て短期支援事業（要支援ショート）委託①</t>
    <phoneticPr fontId="1"/>
  </si>
  <si>
    <t>要支援家庭を対象とした子どもショートステイ事業の運営</t>
  </si>
  <si>
    <t>杉並区子育て短期支援事業（要支援ショート）委託②</t>
    <phoneticPr fontId="1"/>
  </si>
  <si>
    <t>・前期評価は緊急時の対応体制、後期評価は提出書類にいての項目を除きすべての項目でやや不備または不備はなかった。</t>
    <phoneticPr fontId="1"/>
  </si>
  <si>
    <t>杉並区子育て短期支援事業（要支援ショート）委託③</t>
    <phoneticPr fontId="1"/>
  </si>
  <si>
    <t>・すべての評価項目について、やや不備又は不備はなかった。
・業務内容について改善を行い、利用児童との面接、訪問看護などの場所提供、不登校児に対し、平日の活動日課を定めて対応した。</t>
    <phoneticPr fontId="1"/>
  </si>
  <si>
    <t>杉並区要支援家庭産後ケア事業委託①</t>
    <phoneticPr fontId="1"/>
  </si>
  <si>
    <t>・すべての項目について、やや不備又は不備はなかった。
・区との連絡、連携を適切に行い、利用者の状況、支援内容を共有ができている。</t>
    <phoneticPr fontId="1"/>
  </si>
  <si>
    <t>杉並区要支援家庭産後ケア事業委託②</t>
    <phoneticPr fontId="1"/>
  </si>
  <si>
    <t>杉並区要支援家庭産後ケア事業委託③</t>
    <phoneticPr fontId="1"/>
  </si>
  <si>
    <t>杉並区要支援家庭産後ケア事業委託④</t>
    <phoneticPr fontId="1"/>
  </si>
  <si>
    <t>食を通じた見守り支援委託</t>
    <phoneticPr fontId="1"/>
  </si>
  <si>
    <t>見守り強化事業の実施</t>
  </si>
  <si>
    <t>・すべての評価項目について、やや不備又は不備はなかった。
・区との連絡、連携を適切に行い、利用者の状況、支援内容を共有した。</t>
    <phoneticPr fontId="1"/>
  </si>
  <si>
    <t>杉並区ヤングケアラーLINE相談実証実験業務委託</t>
    <phoneticPr fontId="1"/>
  </si>
  <si>
    <t>ヤングケアラーLINE相談業務</t>
  </si>
  <si>
    <t>ペアレント・プログラム講座実施事業委託</t>
    <phoneticPr fontId="1"/>
  </si>
  <si>
    <t>親子関係形成支援事業の実施</t>
  </si>
  <si>
    <t>杉並区子ども家庭相談システム運用保守業務委託</t>
    <phoneticPr fontId="1"/>
  </si>
  <si>
    <t>子ども家庭相談システムの運用保守</t>
  </si>
  <si>
    <t>・すべての評価項目について、やや不備又は不備はなかった。
・区からの問い合わせ等に対し的確に対応した。
・システムの安定稼働に取り組んだ。</t>
    <phoneticPr fontId="1"/>
  </si>
  <si>
    <t>杉並区児童相談システム構築業務委託</t>
    <phoneticPr fontId="1"/>
  </si>
  <si>
    <t>児童相談システムの構築</t>
  </si>
  <si>
    <t>・すべての評価項目について、やや不備又は不備はなかった。
・区との連絡、報告が適切に行われており、情報共有ができている。</t>
  </si>
  <si>
    <t>現場従事者</t>
    <rPh sb="0" eb="5">
      <t>ゲンバジュウジシャ</t>
    </rPh>
    <phoneticPr fontId="1"/>
  </si>
  <si>
    <t>杉並区児童相談システム運用・保守業務委託</t>
    <phoneticPr fontId="1"/>
  </si>
  <si>
    <t>児童相談システムの運用・保守</t>
  </si>
  <si>
    <t>すべての評価項目について、やや不備又は不備はなかった。
機能強化に係るパッケージアップデートが提供され、適用作業が適切に行われたため、加点評価とした。</t>
    <phoneticPr fontId="1"/>
  </si>
  <si>
    <t>杉並区子どもショートステイ（委託家庭）事業委託①</t>
    <phoneticPr fontId="1"/>
  </si>
  <si>
    <t>杉並区子どもショートステイ事業（委託家庭）の運営</t>
  </si>
  <si>
    <t>杉並区子どもショートステイ（委託家庭）事業委託②</t>
    <phoneticPr fontId="1"/>
  </si>
  <si>
    <t>・すべての評価項目について、やや不備又は不備はなかった。
・区との連絡、報告が適切に行われており、情報共有ができている。
・加点評価として、「利用者から複数の感謝やお礼の声が寄せられた」ため、加点・減点評価は5点となった。</t>
    <rPh sb="62" eb="66">
      <t>カテンヒョウカ</t>
    </rPh>
    <rPh sb="96" eb="98">
      <t>カテン</t>
    </rPh>
    <rPh sb="99" eb="101">
      <t>ゲンテン</t>
    </rPh>
    <rPh sb="101" eb="103">
      <t>ヒョウカ</t>
    </rPh>
    <rPh sb="105" eb="106">
      <t>テン</t>
    </rPh>
    <phoneticPr fontId="1"/>
  </si>
  <si>
    <t>杉並区子どもの意見表明等支援事業の業務委託</t>
    <phoneticPr fontId="1"/>
  </si>
  <si>
    <t>杉並区子どもの意見表明等支援事業の委託</t>
  </si>
  <si>
    <t>・すべての評価項目について、やや不備又は不備はなかった.。　　　　　　　
・区との連絡、報告が適切に行われており、情報共有ができている。
・加点評価として、「講座終了後に受講者アンケートを実施し、講座に対する評価が高かった」ため、加点・減点評価は5点となった。</t>
    <rPh sb="70" eb="74">
      <t>カテンヒョウカ</t>
    </rPh>
    <rPh sb="115" eb="117">
      <t>カテン</t>
    </rPh>
    <rPh sb="118" eb="120">
      <t>ゲンテン</t>
    </rPh>
    <rPh sb="120" eb="122">
      <t>ヒョウカ</t>
    </rPh>
    <rPh sb="124" eb="125">
      <t>テン</t>
    </rPh>
    <phoneticPr fontId="1"/>
  </si>
  <si>
    <t>杉並区子どもイブニングステイ整備・運営業務委託</t>
    <phoneticPr fontId="1"/>
  </si>
  <si>
    <t>子どもイブニングステイ事業の整備・運営</t>
  </si>
  <si>
    <t>・すべての評価項目について、やや不備又は不備はなかった.。　　　　　　　
・区との連絡、報告が適切に行われており、情報共有ができている。</t>
  </si>
  <si>
    <t>令和７年度杉並区立保育園・子供園における運営業務支援システム導入等業務委託</t>
    <phoneticPr fontId="1"/>
  </si>
  <si>
    <t>保育ＩＣＴシステム導入・支援</t>
  </si>
  <si>
    <t>杉並区緊急メール配信システム運用委託</t>
    <phoneticPr fontId="1"/>
  </si>
  <si>
    <t>杉並区緊急メール配信システム運用</t>
  </si>
  <si>
    <t>・提出書類、障害対策を除く評価項目について、やや不備又は不備となる項目はなかった。
・提出書類については、前期に履行評価の提出がされなかったが、後期は改善された。
・システム障害があったが、速やかにサービス復旧ができている。</t>
    <phoneticPr fontId="1"/>
  </si>
  <si>
    <t>杉並区立堀ノ内保育園における給食調理業務委託及び用務業務委託</t>
    <phoneticPr fontId="1"/>
  </si>
  <si>
    <t>保育園における給食調理業務委託及び用務業務委託</t>
  </si>
  <si>
    <t>・前期は「調理従事者に対しては年３回以上、用務業務従事者に対しては年２回以上の研修を計画・実施し、資質の向上を図っている。また、研修実施報告書の提出がされている。」がやや不備の評価を得たが、「園児の状況等に応じて、調理方法の工夫や、細やかな配慮がされた給食の提供をしている。」の項目で加点評価を得た。
・後期では前期でやや不備だった項目が不備になり、やや不備が増えた。加点評価１項目は維持されたが、「従事者の欠員発生時に、代替職員の派遣等の適切な対応がなされなかった。」について減点評価を得た。</t>
    <phoneticPr fontId="1"/>
  </si>
  <si>
    <t>杉並区立大宮前保育園における給食調理業務委託及び用務業務委託</t>
    <phoneticPr fontId="1"/>
  </si>
  <si>
    <t>・前期は「業務従事者は、園児・保護者等への挨拶、声掛けに配慮している。」や「園児の喫食状況及び献立、味付け等の感想について、観察及び園職員からの聴取により把握し、調理業務に反映するよう努めている。」等５項目でやや不備の評価を得たが、「園児の状況等に応じて、調理方法の工夫や、細やかな配慮がされた給食の提供をしている。」の項目で加点評価を得た。
・後期はやや不備が３項目に減った。</t>
    <phoneticPr fontId="1"/>
  </si>
  <si>
    <t>杉並区立四宮保育園における給食調理業務委託及び用務業務委託</t>
    <phoneticPr fontId="1"/>
  </si>
  <si>
    <t>・前期後期ともに基礎評価について、やや不備又は不備はなかった。前期は「園児の状況等に応じて、調理方法の工夫や、細やかな配慮がされた給食の提供をしている。」後期は「従事者の欠員発生時に、代替職員の派遣等の適切な対応がなされなかった。」の項目で加点評価を得た一方で、「従事者の欠員発生時に、代替職員の派遣等の適切な対応がなされなかった。」で減点評価が付いた。</t>
    <phoneticPr fontId="1"/>
  </si>
  <si>
    <t>杉並区立和泉保育園における給食調理業務委託及び用務業務委託</t>
    <phoneticPr fontId="1"/>
  </si>
  <si>
    <t>・前期後期ともにすべての評価項目について、やや不備又は不備はなかった。「園児の状況等に応じて、調理方法の工夫や、細やかな配慮がされた給食の提供をしている。」「保育園の各行事には、調理用務業務の仕様書の範囲に関わらず、積極的に参加協力している。」等前期は２項目、後期は３項目の加点評価を得た。</t>
    <phoneticPr fontId="1"/>
  </si>
  <si>
    <t>杉並区立成田保育園における給食調理業務委託及び用務業務委託</t>
    <phoneticPr fontId="1"/>
  </si>
  <si>
    <t>・前期はやや不備が10項目、不備が３項目あった。３項目で加点評価を得た一方で３項目の減点評価が付いた。
・後期は、やや不備が５項目、不備が１項目に減った。３項目で加点評価を得た一方で１項目の減点評価が付いた。</t>
    <phoneticPr fontId="1"/>
  </si>
  <si>
    <t>杉並区立本天沼保育園における給食調理業務委託及び用務業務委託</t>
    <phoneticPr fontId="1"/>
  </si>
  <si>
    <t>・前期後期ともにすべての評価項目について、やや不備又は不備はなく、「園児の状況等に応じて、調理方法の工夫や、細やかな配慮がされた給食の提供をしている。」等全４項目について加点評価を得た。</t>
    <phoneticPr fontId="1"/>
  </si>
  <si>
    <t>杉並区立宮前保育園における給食調理業務委託及び用務業務委託</t>
    <phoneticPr fontId="1"/>
  </si>
  <si>
    <t>・前期はすべての評価項目について、やや不備又は不備はなかった。「園児の状況等に応じて、調理方法の工夫や、細やかな配慮がされた給食の提供をしている。」について加点評価を得た。
・後期は「食物アレルギー、障害児、離乳食に対応するため、指示に従った調理をし提供している。」でやや不備、手順書の確認及び改善策の不十分で減点評価を得たものの、「園児の状況等に応じて、調理方法の工夫や、細やかな配慮がされた給食の提供をしている。」「保育園の各行事には、調理用務業務の仕様書の範囲に関わらず、積極的に参加協力している。」ついて加点評価を得た。</t>
    <phoneticPr fontId="1"/>
  </si>
  <si>
    <t>杉並区立荻窪南保育園における給食調理業務委託及び用務業務委託</t>
    <phoneticPr fontId="1"/>
  </si>
  <si>
    <t>・前期はすべての評価項目について、やや不備又は不備はなかったが「従事者の欠員発生時に、代替職員の派遣等の適切な対応がなされなかった。」で減点評価が付いた。
・後期もすべての評価項目について、やや不備又は不備はなく、「園児の状況等に応じて、調理方法の工夫や、細やかな配慮がされた給食の提供をしている。」等２項目で加点評価を得た。「従事者の欠員発生時に、代替職員の派遣等の適切な対応がなされなかった。」で減点評価が付いたが、人員確保に努めてくれている様子が見受けられた。</t>
    <phoneticPr fontId="1"/>
  </si>
  <si>
    <t>杉並区立西荻北保育園における給食調理業務委託</t>
    <phoneticPr fontId="1"/>
  </si>
  <si>
    <t>保育園における給食調理業務委託</t>
  </si>
  <si>
    <t>・前期後期ともにすべての評価項目について、やや不備又は不備はなかった。</t>
    <phoneticPr fontId="1"/>
  </si>
  <si>
    <t>杉並区立西荻北保育園における用務業務委託</t>
    <phoneticPr fontId="1"/>
  </si>
  <si>
    <t>保育園における用務業務委託</t>
  </si>
  <si>
    <t>・前期はすべての評価項目について、やや不備又は不備はなかった。
・後期は基礎評価において、やや不備又は不備はなかったが、「保育園から改善の指示をしたにもかかわらず、具体的な業務改善が図られなかった」について減点評価がついた。</t>
    <phoneticPr fontId="1"/>
  </si>
  <si>
    <t>杉並区立高井戸東保育園における給食調理業務委託及び用務業務委託</t>
    <phoneticPr fontId="1"/>
  </si>
  <si>
    <t xml:space="preserve">・前期はすべての評価項目について、やや不備又は不備はなかった。「園児の状況等に応じて、調理方法の工夫や、細やかな配慮がされた給食の提供をしている。」「保育園の食育計画や活動に対して、積極的に参加協力している。」について加点評価を得た。
・後期もすべての評価項目について、やや不備又は不備はなく、「園児の状況等に応じて、調理方法の工夫や、細やかな配慮がされた給食の提供をしている。」について加点評価を得た。
</t>
    <phoneticPr fontId="1"/>
  </si>
  <si>
    <t>杉並区立阿佐谷東保育園における給食調理業務委託及び用務業務委託</t>
    <phoneticPr fontId="1"/>
  </si>
  <si>
    <t>・前期は「調理従事者に対しては年３回以上、用務業務従事者に対しては年２回以上の研修を計画・実施し、資質の向上を図っている。また、研修実施報告書の提出がされている。」についてやや不備の評価を得た。
・後期はすべての評価項目について、やや不備又は不備はなかった。</t>
    <phoneticPr fontId="1"/>
  </si>
  <si>
    <t>杉並区立上荻保育園における給食調理業務委託及び用務業務委託</t>
    <phoneticPr fontId="1"/>
  </si>
  <si>
    <t>・前期前期ともにすべての評価項目について、やや不備又は不備はなかった。後期は「園児の状況等に応じて、調理方法の工夫や、細やかな配慮がされた給食の提供をしている。」「保育園の食育計画や活動に対して、積極的に参加協力している。」について加点評価を得た。</t>
    <phoneticPr fontId="1"/>
  </si>
  <si>
    <t>杉並区立井草保育園における給食調理業務委託及び用務業務委託</t>
    <phoneticPr fontId="1"/>
  </si>
  <si>
    <t>・前期は「「保育園給食の衛生」を遵守し、異物混入等の事故防止に努め、発生時の対応が適切にできる体制ができている。」「「用務業務作業基準Ⅳ」に従い、遊具等整理業務を行っている。」についてやや不備の評価を得たが、「園児の状況等に応じて、調理方法の工夫や、細やかな配慮がされた給食の提供をしている。」の項目で加点評価を得た。
・後期はすべての評価項目について、やや不備又は不備はなかく、「園児の状況等に応じて、調理方法の工夫や、細やかな配慮がされた給食の提供をしている。」について加点評価を得た。</t>
    <phoneticPr fontId="1"/>
  </si>
  <si>
    <t>杉並区立松ノ木保育園における給食調理業務委託及び用務業務委託</t>
    <phoneticPr fontId="1"/>
  </si>
  <si>
    <t>・前期後期ともにすべての評価項目について、やや不備又は不備はなかった。後期は「園児の状況等に応じて、調理方法の工夫や、細やかな配慮がされた給食の提供をしている。」等３項目について加点評価を得た。</t>
    <phoneticPr fontId="1"/>
  </si>
  <si>
    <t>杉並区立松庵保育園における給食調理業務委託及び用務業務委託</t>
    <phoneticPr fontId="1"/>
  </si>
  <si>
    <t>杉並区立永福南保育園における給食調理業務委託及び用務業務委託</t>
    <phoneticPr fontId="1"/>
  </si>
  <si>
    <t>・前期後期ともにすべての評価項目について、やや不備又は不備はなかった。前期は「園児の状況等に応じて、調理方法の工夫や、細やかな配慮がされた給食の提供をしている。」「保育園の食育計画や活動に対して、積極的に参加協力している。」の２項目について、後期は３項目について加点評価を得た。</t>
    <phoneticPr fontId="1"/>
  </si>
  <si>
    <t>杉並区立善福寺保育園における給食調理業務委託及び用務業務委託</t>
    <phoneticPr fontId="1"/>
  </si>
  <si>
    <t>・前期はすべての評価項目について、やや不備又は不備はなかったが、「従事者の欠員発生時に、代替職員の派遣等の適切な対応がなされなかった。」について減点評価が付いた。
・後期はすべての評価項目について、やや不備又は不備はなかった。</t>
    <phoneticPr fontId="1"/>
  </si>
  <si>
    <t>杉並区立久我山保育園における給食調理業務委託及び用務業務委託</t>
    <phoneticPr fontId="1"/>
  </si>
  <si>
    <t>・前期はすべての評価項目について、やや不備又は不備はなかった。「園児の状況等に応じて、調理方法の工夫や、細やかな配慮がされた給食の提供をしている。」「保育園の食育計画や活動に対して、積極的に参加協力している。」について加点評価を得た。
・後期もすべての評価項目について、やや不備又は不備はなかく、前期の2項目に加え計３項目の加点評価を得た。</t>
    <phoneticPr fontId="1"/>
  </si>
  <si>
    <t>杉並区立和田保育園における給食調理業務委託及び用務業務委託</t>
    <phoneticPr fontId="1"/>
  </si>
  <si>
    <t>・前期はすべての評価項目について、やや不備又は不備はなかったが、「従事者の欠員発生時に、代替職員の派遣等の適切な対応がなされなかった。」等２項目について減点評価が付いた。
・後期はやや不備２項目、加点評価１項目、減点評価２項目であった。</t>
    <phoneticPr fontId="1"/>
  </si>
  <si>
    <t>杉並区立浜田山保育園における給食調理業務委託及び用務業務委託</t>
    <phoneticPr fontId="1"/>
  </si>
  <si>
    <t>・前期後期ともにすべての評価項目について、やや不備又は不備はなく、「園児の状況等に応じて、調理方法の工夫や、細やかな配慮がされた給食の提供をしている。」「保育園の食育計画や活動に対して、積極的に参加協力している。」について加点評価を得た。</t>
    <phoneticPr fontId="1"/>
  </si>
  <si>
    <t>杉並区立下井草保育園における用務業務委託</t>
    <phoneticPr fontId="1"/>
  </si>
  <si>
    <t>杉並区立下高井戸子供園における給食調理業務委託及び用務業務委託</t>
    <phoneticPr fontId="1"/>
  </si>
  <si>
    <t>子供園における給食調理業務委託及び用務業務委託</t>
  </si>
  <si>
    <t>杉並区立高円寺北子供園における給食調理業務委託及び用務業務委託</t>
    <phoneticPr fontId="1"/>
  </si>
  <si>
    <t>・前期後期ともにすべての評価項目について、やや不備又は不備はなく、「園児の状況等に応じて、調理方法の工夫や、細やかな配慮がされた給食の提供をしている。」等３項目で加点評価を得た。</t>
    <phoneticPr fontId="1"/>
  </si>
  <si>
    <t>杉並区立成田西子供園における給食調理業務委託及び用務業務委託</t>
    <phoneticPr fontId="1"/>
  </si>
  <si>
    <t>・前期後期ともにすべての評価項目について、やや不備又は不備はなかく、「園児の状況等に応じて、調理方法の工夫や、細やかな配慮がされた給食の提供をしている。」「保育園の食育計画や活動に対して、積極的に参加協力している。」について加点評価を得た。</t>
    <phoneticPr fontId="1"/>
  </si>
  <si>
    <t>堀ノ内東保育園</t>
    <phoneticPr fontId="1"/>
  </si>
  <si>
    <t>保育園の運営</t>
  </si>
  <si>
    <t>令和4年4月1日～令和8年3月31日</t>
  </si>
  <si>
    <t>・ほぼすべての評価項目について良好であった。
・園児の見落とし等が発生したが職員間で話し合いの上改善されたが、１月に抜け出し事故があり後期の加点・減点評価は-5点となった。</t>
    <phoneticPr fontId="1"/>
  </si>
  <si>
    <t>令和7年度　杉並区家庭福祉員保育施設等利用契約</t>
    <phoneticPr fontId="1"/>
  </si>
  <si>
    <t>家庭福祉員の運営　中田　美香</t>
  </si>
  <si>
    <t xml:space="preserve">・ほぼすべての評価項目について、やや不備又は不備はなかった。
</t>
    <phoneticPr fontId="1"/>
  </si>
  <si>
    <t>家庭福祉員の運営　石川　禎子</t>
  </si>
  <si>
    <t xml:space="preserve">・すべての評価項目について、やや不備又は不備はなかった。
</t>
    <phoneticPr fontId="1"/>
  </si>
  <si>
    <t>家庭福祉員の運営　木村　環</t>
  </si>
  <si>
    <t xml:space="preserve">家庭福祉員グループ「アレーズ」の運営
</t>
  </si>
  <si>
    <t>・すべての評価項目について、やや不備又は不備はなかった。　　
・前期で保育環境に関する改善を促した結果、後期では対応策が講じられ改善された。</t>
    <phoneticPr fontId="1"/>
  </si>
  <si>
    <t>令和7年度　グループ保育事業委託契約（単価契約）</t>
    <phoneticPr fontId="1"/>
  </si>
  <si>
    <t>桃井グループ保育室（保育室モモ）の運営</t>
  </si>
  <si>
    <t>杉並区認可保育所及び認可外保育施設における巡回指導委託（心理）（単価契約）</t>
    <phoneticPr fontId="1"/>
  </si>
  <si>
    <t>杉並区認可保育所及び認可外保育施設における巡回指導業務</t>
  </si>
  <si>
    <t>杉並区病児病後児保育事業委託（その１）（単価契約）</t>
    <phoneticPr fontId="1"/>
  </si>
  <si>
    <t>病児保育室ラビットルームの運営</t>
  </si>
  <si>
    <t>杉並区病児病後児保育事業委託（その２）（単価契約）</t>
    <phoneticPr fontId="1"/>
  </si>
  <si>
    <t>すぎなみ病児保育室しーず（seeds)の運営</t>
  </si>
  <si>
    <t>・すべての評価項目について、良好であった。</t>
    <phoneticPr fontId="1"/>
  </si>
  <si>
    <t>杉並区病児病後児保育事業委託（その３）（単価契約）</t>
    <phoneticPr fontId="1"/>
  </si>
  <si>
    <t>東京生成病院病児保育室こひつじハウスの運営</t>
  </si>
  <si>
    <t>杉並区病児病後児保育事業委託（その４）（単価契約）</t>
    <phoneticPr fontId="1"/>
  </si>
  <si>
    <t>たむら医院病児保育室こねこの運営</t>
  </si>
  <si>
    <t>杉並区病児病後児保育事業委託（その５）（単価契約）</t>
    <phoneticPr fontId="1"/>
  </si>
  <si>
    <t>Picoチャイルドケアの運営</t>
  </si>
  <si>
    <t>高二学童クラブ運営業務委託</t>
    <phoneticPr fontId="1"/>
  </si>
  <si>
    <t>高二学童クラブの運営</t>
  </si>
  <si>
    <t>高二学童クラブ運営協議会</t>
  </si>
  <si>
    <t>学童クラブ保護者、小学校長、児童委員、統括責任者（受託法人）、クラブ長（受託法人）、児童館長ほか</t>
  </si>
  <si>
    <t>・良好な運営がなされている。（保護者アンケート実施）</t>
  </si>
  <si>
    <t>協議会等</t>
  </si>
  <si>
    <t>高二学童クラブ保護者66世帯</t>
  </si>
  <si>
    <t>・楽しく学童クラブに通っているか
・学童クラブから日常の様子が伝わってくるか     
・運営上の創意工夫がされていると思うか
・保護者の意見や要望に柔軟・迅速に応えていると思うか</t>
    <phoneticPr fontId="1"/>
  </si>
  <si>
    <t>・前期は児童の送り出しミスについて「やや不備」となっていたが、後期では電話の聞き取りについて再発防止策を検討し、改善されたことにより「良好」となった。一方で、後期においては、帳簿が適切に管理されていないことから「不備」、児童に対する日常生活の指導、アレルギー対応に関する事項について職員の認識不足から「やや不備」の評価となった。
【利用者アンケート：総合満足度】
保護者：100%
児　 童：100%</t>
    <phoneticPr fontId="1"/>
  </si>
  <si>
    <t>松ノ木小学童クラブ外１学童クラブ運営業務等委託</t>
    <phoneticPr fontId="1"/>
  </si>
  <si>
    <t>松ノ木小学童クラブ・松ノ木小放課後等居場所事業・和泉学園学童クラブ(校内・校外)・和泉学園放課後等居場所事業の運営</t>
  </si>
  <si>
    <t>松ノ木小学童クラブ運営協議会、和泉学園学童クラブ運営協議会</t>
  </si>
  <si>
    <t>学童クラブ保護者287世帯（松ノ木小：62世帯、和泉学園：225世帯)</t>
  </si>
  <si>
    <t>・松ノ木小学童クラブ
　前期はおやつ代の管理について、徴収台帳が綴られていないことから「やや不備」の評価であったが、後期では改善され「概ね良好」の評価となった。
・和泉学園学童クラブ（校内）
　前期は書類の記載内容不備や、おやつ代の未納者が多かったことから「やや不備」や「不備」の評価項目があったが、職場内研修などで改善が図られ、後期ではすべての評価項目について「やや不備」、「不備」はなかった。
・和泉学園学童クラブ（校外）
　前期はおやつ代の管理について、徴収台帳や帳簿が綴られておらず、未納者が多かったことから「不備」の評価であったが、後期はおやつ代の未納者は解消され、帳簿類も適切に綴られていることから「良好」の評価となった。
【利用者アンケート：総合満足度】
・松ノ木小学童クラブ
  保護者：96%
  児　 童：88%
・和泉学園学童クラブ（校内）
　保護者：95%
　児　 童：85%
・和泉学園学童クラブ（校外）
　保護者：100%
　児　 童：90%</t>
    <phoneticPr fontId="1"/>
  </si>
  <si>
    <t>東田学童クラブ外２学童クラブ運営業務等委託</t>
    <phoneticPr fontId="1"/>
  </si>
  <si>
    <t>東田学童クラブ・東田小放課後等居場所事業・杉二学童クラブ・杉二小放課後等居場所事業・杉七学童クラブ・杉七小放課後等居場所事業の運営</t>
  </si>
  <si>
    <t>東田学童クラブ運営協議会、杉二学童クラブ運営協議会、杉七学童クラブ運営協議会</t>
  </si>
  <si>
    <t>学童クラブ保護者439世帯（東田：117世帯、杉二：212世帯、杉七：110世帯）</t>
  </si>
  <si>
    <t>【利用者アンケート：総合満足度】
・東田学童クラブ
  保護者：98%
  児　 童：69%
・杉二学童クラブ
　保護者：96%
　児　 童：91%
・杉七学童クラブ
　保護者：96%
　児　 童：87%</t>
    <phoneticPr fontId="1"/>
  </si>
  <si>
    <t>桃五学童クラブ外１学童クラブ運営業務等委託</t>
    <phoneticPr fontId="1"/>
  </si>
  <si>
    <t>桃五学童クラブ・桃五小放課後等居場所事業・今川北学童クラブの運営</t>
  </si>
  <si>
    <t>桃五学童クラブ運営協議会、今川北学童クラブ運営協議会</t>
  </si>
  <si>
    <t>学童クラブ保護者246世帯（桃五：142世帯、今川北：104世帯）</t>
  </si>
  <si>
    <t>【利用者アンケート：総合満足度】
・桃五学童クラブ
  保護者：75%
  児　 童：69%
・今川北学童クラブ
　保護者：98%
　児　 童：74%</t>
    <phoneticPr fontId="1"/>
  </si>
  <si>
    <t>大宮小学童クラブ外２学童クラブ運営業務等委託</t>
    <phoneticPr fontId="1"/>
  </si>
  <si>
    <t>大宮学童クラブ・大宮小放課後等居場所事業・済美小放課後等居場所事業・浜田山学童（校内・校外）クラブ・浜田山小放課後等居場所事業・久我山学童クラブ・久我山小放課後等居場所事業の運営</t>
  </si>
  <si>
    <t>大宮学童クラブ運営協議会、浜田山学童（校内・校外）クラブ運営協議会、久我山学童クラブ運営協議会</t>
  </si>
  <si>
    <t>学童クラブ保護者401世帯（大宮小：64世帯、浜田山（校内）：96世帯、浜田山（校外）：133世帯、久我山108世帯）</t>
  </si>
  <si>
    <t>【利用者アンケート：総合満足度】
・大宮小学童クラブ
  保護者：86%
  児　 童：72%
・浜田山学童クラブ（校内）
　保護者：88%
　児　 童：72%
・浜田山学童クラブ（校外）
　保護者：80%
　児　 童：100%
・久我山学童クラブ
  保護者：100%
　児　 童：25%</t>
    <phoneticPr fontId="1"/>
  </si>
  <si>
    <t>高三学童クラブ運営業務委託</t>
    <phoneticPr fontId="1"/>
  </si>
  <si>
    <t>高三学童クラブ・高三小放課後等居場所事業の運営</t>
  </si>
  <si>
    <t>高三学童クラブ運営協議会</t>
  </si>
  <si>
    <t>高三学童クラブ保護者164世帯</t>
  </si>
  <si>
    <t>【利用者アンケート：総合満足度】
保護者：93%
児　 童：81%</t>
    <phoneticPr fontId="1"/>
  </si>
  <si>
    <t>桃二学童クラブ外１学童クラブ運営業務等委託</t>
    <phoneticPr fontId="1"/>
  </si>
  <si>
    <t>桃二学童クラブ・桃二小放課後等居場所事業・高小学童クラブの運営</t>
  </si>
  <si>
    <t>桃二学童クラブ運営協議会、高小学童クラブ運営協議会</t>
  </si>
  <si>
    <t>学童クラブ保護者289世帯（桃二：160世帯、高小：129世帯）</t>
  </si>
  <si>
    <t>【利用者アンケート：総合満足度】
・桃二学童クラブ
  保護者：100%
  児　 童：69%
・高小学童クラブ
　保護者：94%
　児　 童：88%</t>
    <phoneticPr fontId="1"/>
  </si>
  <si>
    <t>杉九学童クラブ運営業務等委託</t>
    <phoneticPr fontId="1"/>
  </si>
  <si>
    <t>杉九学童クラブ・杉九小放課後等居場所事業の運営</t>
  </si>
  <si>
    <t>杉九学童クラブ運営業議会</t>
  </si>
  <si>
    <t>学童クラブ保護者、小学校長、児童委員、統括責任者（受託法人）、クラブ長（受託法人）、児童館長ほか</t>
    <phoneticPr fontId="1"/>
  </si>
  <si>
    <t>杉九学童クラブ保護者156世帯</t>
  </si>
  <si>
    <t>・楽しく学童クラブに通っているか
・学童クラブから日常の様子が伝わってくるか     
・運営上の創意工夫がされていると思うか
・保護者の意見や要望に柔軟・迅速に応えていると思うか</t>
  </si>
  <si>
    <t>【利用者アンケート：総合満足度】
保護者：98%
児　 童：72%</t>
    <phoneticPr fontId="1"/>
  </si>
  <si>
    <t>高円寺学園学童クラブ運営業務等委託</t>
    <phoneticPr fontId="1"/>
  </si>
  <si>
    <t>高円寺学園学童クラブ・高円寺学園放課後等居場所事業の運営</t>
  </si>
  <si>
    <t>高円寺学園学童クラブ運営協議会</t>
  </si>
  <si>
    <t>高円寺学園学童クラブ保護者193世帯</t>
  </si>
  <si>
    <t>【利用者アンケート：総合満足度】
保護者：95%
児　 童：80%</t>
    <phoneticPr fontId="1"/>
  </si>
  <si>
    <t>西田学童クラブ外1学童クラブ運営業務委託</t>
    <phoneticPr fontId="1"/>
  </si>
  <si>
    <t>西田学童クラブ・沓掛学童クラブ・沓掛小放課後等居場所事業の運営</t>
  </si>
  <si>
    <t>西田学童クラブ運営協議会・沓掛学童クラブ運営協議会</t>
  </si>
  <si>
    <t>学童クラブ保護者163世帯（西田：99世帯、沓掛：64世帯）</t>
  </si>
  <si>
    <t>【利用者アンケート：総合満足度】
・西田学童クラブ
  保護者：93%
  児　 童：80%
・沓掛学童クラブ
　保護者：100%
　児　 童：94%</t>
    <phoneticPr fontId="1"/>
  </si>
  <si>
    <t>永福南学童クラブ外1学童クラブ運営業務等委託</t>
    <phoneticPr fontId="1"/>
  </si>
  <si>
    <t>永福南学童クラブ・永福小学校放課後等居場所事業・杉三学童クラブ・杉三小放課後等居場所事業の運営</t>
  </si>
  <si>
    <t>永福南学童クラブ運営協議会・杉三学童クラブ運営協議会</t>
  </si>
  <si>
    <t>学童クラブ保護者206世帯（永福南：131世帯、杉三：75世帯）</t>
  </si>
  <si>
    <t>【利用者アンケート：総合満足度】
・永福南学童クラブ
  保護者：94%
  児　 童：79%
・杉三学童クラブ
　保護者：100%
　児　 童：78%</t>
    <phoneticPr fontId="1"/>
  </si>
  <si>
    <t>井荻学童クラブ運営業務等委託</t>
    <phoneticPr fontId="1"/>
  </si>
  <si>
    <t>井荻学童クラブ・井荻小放課後等居場所事業の運営</t>
  </si>
  <si>
    <t>井荻学童クラブ運営協議会</t>
  </si>
  <si>
    <t>井荻学童クラブ保護者115世帯</t>
  </si>
  <si>
    <t>【利用者アンケート：総合満足度】
保護者：91%
児　 童：92%</t>
    <phoneticPr fontId="1"/>
  </si>
  <si>
    <t>桃三学童クラブ運営業務等委託</t>
    <phoneticPr fontId="1"/>
  </si>
  <si>
    <t>桃三学童クラブ・桃三小学校放課後等居場所事業の運営</t>
  </si>
  <si>
    <t>桃三学童クラブ運営協議会</t>
  </si>
  <si>
    <t>桃三学童クラブ保護者120世帯</t>
  </si>
  <si>
    <t>【利用者アンケート：総合満足度】
保護者：93%
児　 童：90%</t>
    <phoneticPr fontId="1"/>
  </si>
  <si>
    <t>桃一学童クラブ外１学童クラブ運営業務委託</t>
    <phoneticPr fontId="1"/>
  </si>
  <si>
    <t>桃一学童クラブ・桃一小放課後等居場所事業・八成学童クラブの運営</t>
  </si>
  <si>
    <t>桃一学童クラブ運営協議会・八成学童クラブ運営協議会</t>
  </si>
  <si>
    <t>学童クラブ保護者172世帯（桃一：95世帯、八成：77世帯）</t>
  </si>
  <si>
    <t>【利用者アンケート：総合満足度】
・桃一学童クラブ
  保護者：91%
  児　 童：82%
・八成学童クラブ
　保護者：79%
　児　 童：77%</t>
    <phoneticPr fontId="1"/>
  </si>
  <si>
    <t>宮前北第二学童クラブ運営業務委託</t>
    <phoneticPr fontId="1"/>
  </si>
  <si>
    <t>宮前北第二学童クラブの運営</t>
  </si>
  <si>
    <t>宮前北第二学童クラブ運営協議会</t>
  </si>
  <si>
    <t>宮前北第二学童クラブ保護者106世帯</t>
  </si>
  <si>
    <t>【利用者アンケート：総合満足度】
保護者：92%
児　 童：64%</t>
    <phoneticPr fontId="1"/>
  </si>
  <si>
    <t>富士見丘学童クラブ運営業務委託</t>
    <phoneticPr fontId="1"/>
  </si>
  <si>
    <t>富士見丘学童クラブの運営</t>
  </si>
  <si>
    <t>富士見丘学童クラブ運営委協議会</t>
  </si>
  <si>
    <t>富士見丘学童クラブ保護者158世帯</t>
  </si>
  <si>
    <t>【利用者アンケート：総合満足度】
保護者：69%
児　 童：61%</t>
    <phoneticPr fontId="1"/>
  </si>
  <si>
    <t>杉並区ゆうキッズ事業委託</t>
    <phoneticPr fontId="1"/>
  </si>
  <si>
    <t>ゆうキッズ事業の実施</t>
  </si>
  <si>
    <t>ゆうキッズ運営協議会</t>
  </si>
  <si>
    <t>ゆうキッズ利用者、子育て支援団体、児童委員、受託者理事、児童館長ほか</t>
  </si>
  <si>
    <t>・今年度実施なし</t>
  </si>
  <si>
    <t>保護者58人</t>
  </si>
  <si>
    <t>「利用頻度」「高井戸児童館の「ゆうキッズ」を利用する主な理由」「今年行ったプログラムで楽しかったもの」「次年度どんなプログラムがあったらいいと思うか」「ご意見、ご感想、ご要望」</t>
  </si>
  <si>
    <t>すべての評価項目について、やや不備又は不備はなかった。また、利用者より、「いつも楽しく利用させてもらっています。」スタッフさんみなさんやさしくてありがたいです。」「このような場所があり、多変心強いです。ここでとても気の合うお友達に出会えました！」「ぱおの方がいて助かることが多くて少し遠いですがよくきます。」等々、具体的な感謝が多く見られた。直営のゆうキッズではなかなかできない細やかな配慮や働きかけが、常日頃からされている点で加点評価があった。</t>
    <phoneticPr fontId="1"/>
  </si>
  <si>
    <t>子どもプレーパーク事業運営業務委託</t>
    <phoneticPr fontId="1"/>
  </si>
  <si>
    <t>子どもプレーパーク事業の実施</t>
  </si>
  <si>
    <t>・すべての評価項目について、やや不備又は不備はなかった。
・利用者への聞き取りで高い評価を得ており、利用者も増加しているため加点評価5点とした。</t>
    <phoneticPr fontId="1"/>
  </si>
  <si>
    <t>都市
整部</t>
    <rPh sb="0" eb="2">
      <t>トシ</t>
    </rPh>
    <rPh sb="3" eb="4">
      <t>セイ</t>
    </rPh>
    <rPh sb="4" eb="5">
      <t>ブ</t>
    </rPh>
    <phoneticPr fontId="1"/>
  </si>
  <si>
    <t>杉並区産MaaSシステム拡張・運用保守等業務委託</t>
    <phoneticPr fontId="1"/>
  </si>
  <si>
    <t>MaaSシステムの構築及びその活用支援</t>
  </si>
  <si>
    <t>・評価項目について、不備はなく、概ね良好な結果であった。
・システムの運用保守や業務支援においてはやや不備及び不備がなく、作業も遅滞なく取り組んだ。
・システム構築について、改善の余地があるため、引き続き区と協議し、より良いシステムとなるよう取り組んでほしい。</t>
    <phoneticPr fontId="1"/>
  </si>
  <si>
    <t>事業条件付土地建物等賃貸借契約（東高円寺地区）</t>
    <phoneticPr fontId="1"/>
  </si>
  <si>
    <t>自転車・バイク駐輪場の運営業務</t>
  </si>
  <si>
    <t>・前期は、自転車駐車場の運営に関する基本的な業務については、概ね適正に実施されている。
・後期は、「放置禁止区域内における放置自転車への注意札付け、駐車場への誘導、危険防止のための自転車整理等」及び「駅頭キャンペーン等の放置防止啓発活動の実施」について、必要回数を満たしていないため、不備とした。</t>
    <phoneticPr fontId="1"/>
  </si>
  <si>
    <t>荻窪西口バイク駐車場管理運営に関する協定</t>
    <phoneticPr fontId="1"/>
  </si>
  <si>
    <t>バイク駐輪場の運営業務</t>
  </si>
  <si>
    <t>・前後期ともにバイク置き場の運営に関する基本的な業務については、概ね適正に実施されている。</t>
    <phoneticPr fontId="1"/>
  </si>
  <si>
    <t>代田橋バイク・自転車駐車場管理運営に関する協定</t>
    <phoneticPr fontId="1"/>
  </si>
  <si>
    <t>・前後期ともに自転車駐車場、バイク置き場の運営に関する基本的な業務については、概ね適正に実施されている。</t>
    <phoneticPr fontId="1"/>
  </si>
  <si>
    <t>杉並区立荻窪南第一自転車駐車場外７箇所の管理運営・警備業務委託</t>
    <phoneticPr fontId="1"/>
  </si>
  <si>
    <t>有料制自転車駐車場の運営業務</t>
  </si>
  <si>
    <t>・前期は、主に施設内外の清掃、収納関係帳票類の保管方法（鍵のかからない場所に保管）、金庫の施錠（施設閉場時のみ施錠、鍵の故障）等について不備とした。
・後期は、主に受付業務（拾得物の取扱い、還付手続きの誤り）、金庫の施錠（開閉の都度施錠していない）等について不備とした。
・また、前後期ともに接客に関する苦情がたびたび寄せられたため、減点評価とした。</t>
    <phoneticPr fontId="1"/>
  </si>
  <si>
    <t>杉並区立中野富士見町自転車駐車場の管理運営業務委託</t>
    <phoneticPr fontId="1"/>
  </si>
  <si>
    <t>・前後期ともに、自転車駐車場の運営に関する基本的な業務については、概ね適正に実施されている。
・後期では、不在になる際に管理事務所を施錠していないことについて不備とした。</t>
    <phoneticPr fontId="1"/>
  </si>
  <si>
    <t>杉並区立高井戸東自転車駐車場外１箇所の管理運営・警備業務委託</t>
    <phoneticPr fontId="1"/>
  </si>
  <si>
    <t>・前期では、場内巡回時に管理人室を施錠していないことについて不備とした。また、業務マニュアルが最新版ではなかったため、各帳票類の管理状況についてやや不備とした。
・後期では、除草、剪定について管理されていないため、施設内外の清掃状況について不備とした。また、受付業務（拾得物の取扱い）についてやや不備とした。</t>
    <phoneticPr fontId="1"/>
  </si>
  <si>
    <t>杉並区立新高円寺地下自転車駐車場の管理運営・警備業務委託</t>
    <phoneticPr fontId="1"/>
  </si>
  <si>
    <t>・前後期ともに、自転車駐車場の運営に関する基本的な業務については、概ね適正に実施されている。
・後期は、出納簿の一部記載漏れについて不備とした。</t>
    <phoneticPr fontId="1"/>
  </si>
  <si>
    <t>杉並区立下井草南自転車駐車場外２７箇所の管理運営業務委託</t>
    <phoneticPr fontId="1"/>
  </si>
  <si>
    <t>・前期では、帳票類の不足、利用者への接客、施設内外の清掃等についてやや不備とした。また、接客に関する苦情がたびたび寄せられたため、減点とした。
・後期では、帳票類の不足、受付業務（拾得物の取扱い）、施設内外の清掃状況、接客の心得の掲示等についてやや不備とした。また、出納簿の修正方法の誤り、収納関係帳票類の保管（金庫もしくは書庫に施錠し保管していない）、金庫の施錠（開閉の都度施錠していない）について不備とした。</t>
    <phoneticPr fontId="1"/>
  </si>
  <si>
    <t>○高円寺駅放置自転車撤去移送業務及び集積所管理業務委託（長期継続契約）</t>
    <phoneticPr fontId="1"/>
  </si>
  <si>
    <t>放置自転車の警告撤去移送及び返還集積所管理</t>
  </si>
  <si>
    <t>令和6年4月1日～令和8年3月31日</t>
    <rPh sb="0" eb="2">
      <t>レイワ</t>
    </rPh>
    <rPh sb="9" eb="11">
      <t>レイワ</t>
    </rPh>
    <phoneticPr fontId="1"/>
  </si>
  <si>
    <t>○西荻窪駅外３駅放置自転車撤去移送業務及び集積所管理業務委託（長期継続契約）</t>
    <phoneticPr fontId="1"/>
  </si>
  <si>
    <t>○高井戸自転車集積所管理業務委託（長期継続契約）</t>
    <phoneticPr fontId="1"/>
  </si>
  <si>
    <t>放置自転車の返還集積所管理</t>
  </si>
  <si>
    <t>令和6年4月1日～令和7年9月30日</t>
    <rPh sb="0" eb="2">
      <t>レイワ</t>
    </rPh>
    <rPh sb="9" eb="11">
      <t>レイワ</t>
    </rPh>
    <phoneticPr fontId="1"/>
  </si>
  <si>
    <t>○永福自転車集積所管理業務委託（長期継続契約）</t>
    <phoneticPr fontId="1"/>
  </si>
  <si>
    <t>○荻窪駅放置自転車対策業務委託（長期継続契約）</t>
    <phoneticPr fontId="1"/>
  </si>
  <si>
    <t>放置自転車の警告撤去移送</t>
  </si>
  <si>
    <t>○放置禁止区域外（北）放置自転車撤去移送業務委託（長期継続契約）</t>
    <phoneticPr fontId="1"/>
  </si>
  <si>
    <t>○自転車駐車場利用案内・誘導業務委託</t>
    <phoneticPr fontId="1"/>
  </si>
  <si>
    <t>自転車利用者への駐車場案内及び啓発</t>
  </si>
  <si>
    <t>○阿佐ヶ谷・南阿佐ヶ谷駅外放置自転車撤去移送業務委託（長期継続契約）</t>
    <phoneticPr fontId="1"/>
  </si>
  <si>
    <t>○新高円寺駅外７駅放置自転車撤去移送業務委託（長期継続契約）</t>
    <phoneticPr fontId="1"/>
  </si>
  <si>
    <t>○永福町駅外５駅放置自転車撤去移送業務委託（長期継続契約）</t>
    <phoneticPr fontId="1"/>
  </si>
  <si>
    <t>○自転車置場等整理指導業務委託（単価契約）</t>
    <phoneticPr fontId="1"/>
  </si>
  <si>
    <t>自転車置場整理利用案内</t>
  </si>
  <si>
    <t>○放置禁止区域外（南）放置自転車撤去移送業務委託（長期継続契約）</t>
    <phoneticPr fontId="1"/>
  </si>
  <si>
    <t>杉並区営住宅等維持管理の業務委託</t>
    <phoneticPr fontId="1"/>
  </si>
  <si>
    <t>区営住宅等維持管理の業務</t>
  </si>
  <si>
    <t xml:space="preserve">・計画修繕や空室修繕、設備保守などについても仕様書に基づき適切に行われていた。
</t>
    <phoneticPr fontId="1"/>
  </si>
  <si>
    <t>成田東一丁目アパート生活協力員業務委託（個人委託）</t>
    <phoneticPr fontId="1"/>
  </si>
  <si>
    <t>指定した高齢者住宅における生活協力員業務（生活相談、安否確認、緊急対応など）</t>
  </si>
  <si>
    <t>・前期・後期ともに全て良好であった。
・加点評価として前期から「夜間でも居住者への対応を積極的に行っている」との評価を得たため、後期の加点・減点評価は前期より5点加点となった。</t>
    <phoneticPr fontId="1"/>
  </si>
  <si>
    <t>富士見丘アパート生活協力員業務委託（個人委託）</t>
    <phoneticPr fontId="1"/>
  </si>
  <si>
    <t>・生活協力員連絡会の会議を欠席するため不備となった以外すべての評価項目が良好であった。
・前期・後期ともに加点評価として「使用者から本業務に対する複数の称賛・感謝の言葉が寄せられている」「談話室を有効活用し使用者の福祉増進につながる会合等を定期的に行っている」「協力員業務をスムーズにするため、自治会活動にも協力して一般棟とのつながりを良好にしている」の３項目で評価を得たため、加点・減点評価は１５点となった。</t>
    <phoneticPr fontId="1"/>
  </si>
  <si>
    <t>浜田山四丁目アパート生活協力員業務委託（個人委託）</t>
    <phoneticPr fontId="1"/>
  </si>
  <si>
    <t>・前期に書類の保管で減点となったが、後期にはすべての評価項目が良好であった。
・加点評価として、前期・後期ともに「使用者から本業務に対する複数の称賛・感謝の言葉が寄せられている」「談話室を有効活用し使用者の福祉増進につながる会合等を定期的に行っている」「本業務に対する提案と改善が継続的に行われている」「自治会活動が難しい居住者へのフォローなど丁寧に対応してくれている」の４項目で評価を得たため、加点・減点評価は２０点となった。</t>
    <phoneticPr fontId="1"/>
  </si>
  <si>
    <t>上高井戸みどりの里３・４号棟生活協力員業務委託（個人委託）</t>
    <phoneticPr fontId="1"/>
  </si>
  <si>
    <t>・すべての評価項目が良好であった。
・後期の加点評価として「使用者から本業務に対する複数の称賛・感謝の言葉が寄せられている」「談話室を有効活用し使用者の福祉増進につながる会合等を定期的に行っている」「本業務に対する提案と改善が継続的に行われている」の3項目で評価を得たため、加点・減点評価は１5点となった。</t>
    <phoneticPr fontId="1"/>
  </si>
  <si>
    <t>南荻窪みどりの里生活協力員業務委託（個人委託）</t>
    <phoneticPr fontId="1"/>
  </si>
  <si>
    <t>・すべての評価項目が良好であった。
・後期において、本業務に対する提案と改善が認められたため、加点・減点評価で５点加点されている。</t>
    <phoneticPr fontId="1"/>
  </si>
  <si>
    <t>井草みどりの里生活協力員業務委託（個人委託）</t>
    <phoneticPr fontId="1"/>
  </si>
  <si>
    <t>・すべての評価項目について、良好、概ね良好で、やや不備又は不備はなかった。　
・前期・後期ともに加点評価として「使用者から本業務に対する複数の称賛・感謝の言葉が寄せられている」「時間外や休日でも必要に応じて居住者への対応を行っている」の２項目で評価を得たため、加点・減点評価は１０点となった。</t>
    <phoneticPr fontId="1"/>
  </si>
  <si>
    <t>下井草みどりの里生活協力員業務委託（個人委託）</t>
    <phoneticPr fontId="1"/>
  </si>
  <si>
    <t>・すべての評価項目について、良好、概ね良好で、やや不備又は不備はなかった。　
・加点評価として「使用者から本業務に対する複数の称賛・感謝の言葉が寄せられている」「談話室を有効活用し、使用者の福祉増進につながる会合・研修などを定期的に行っている」の２項目で評価を得たため、前期の加点・減点評価は１０点となった。また、後期では提案と改善が見られたため、１５点の加点となっている。</t>
    <phoneticPr fontId="1"/>
  </si>
  <si>
    <t>宮前みどりの里生活協力員業務委託（個人委託）</t>
    <phoneticPr fontId="1"/>
  </si>
  <si>
    <t>・すべての評価項目が良好であった。
・前期において、加点評価として「使用者から本業務に対する複数の称賛・感謝の言葉が寄せられている」「談話室を有効活用し使用者の福祉増進につながる会合等を定期的に行っている」の２項目で評価を得たため、後期では本業務における提案と改善を評価して加点・減点評価は１５点となった。</t>
    <phoneticPr fontId="1"/>
  </si>
  <si>
    <t>荻窪みどりの里生活協力員業務業務委託（個人委託）</t>
    <phoneticPr fontId="1"/>
  </si>
  <si>
    <t>・すべての評価項目が良好であった。
・前期後期ともに加点評価として、「談話室を有効活用し、使用者の福祉増進につながる会合・研修などを定期的に行っている」の１項目で評価を得ている。</t>
    <phoneticPr fontId="1"/>
  </si>
  <si>
    <t>桃井みどりの里生活協力員業務委託（個人委託）</t>
    <phoneticPr fontId="1"/>
  </si>
  <si>
    <t>・すべての評価項目が良好であった。
・加点評価として「使用者から本業務に対する複数の称賛・感謝の言葉が寄せられている」「談話室を有効活用し使用者の福祉増進につながる会合等を定期的に行っている」「本業務に対する提案と改善が継続的に行われている」「休日などの業務時間外でも、居住者への対応を熱心にしてくれている」の４項目で評価を得たため、加点・減点評価は２０点となった。</t>
    <phoneticPr fontId="1"/>
  </si>
  <si>
    <t>井草第二みどりの里生活協力員業務委託（個人委託）</t>
    <phoneticPr fontId="1"/>
  </si>
  <si>
    <t>・すべての評価項目が良好であった。</t>
    <phoneticPr fontId="1"/>
  </si>
  <si>
    <t>区立和田高齢者住宅運営業務委託（社会福祉法人）</t>
    <phoneticPr fontId="1"/>
  </si>
  <si>
    <t>・協力員間での情報共有ができているか、不安な声があったため前期はおおむね良好、後期はやや不備としたが、それ以外はすべての評価項目が良好であった。
・加点評価として「使用者から本業務に対する複数の称賛・感謝の言葉が寄せられている」「入居者の福祉増進につながる会合・研修などを定期的に行っている。」「本業務に対する提案と改善が継続的に行われている」「フレイル予防の活動やケア24との連携。また、毎月20日に和田みどりの里だよりを配布している　」の４項目で評価を得たため、後期の加点・減点評価は２０点となった。</t>
    <phoneticPr fontId="1"/>
  </si>
  <si>
    <t>和泉みどりの里高齢者住宅生活協力員業務委託（社会福祉法人）</t>
    <phoneticPr fontId="1"/>
  </si>
  <si>
    <t>・すべての評価項目が良好であった。
・加点評価として「使用者から本業務に対する複数の称賛・感謝の言葉が寄せられている」「入居者の福祉増進につながる会合・研修などを定期的に行っている。」「本業務に対する提案と改善が継続的に行われている」「対応に困難を伴う入居者複数いる状況において、夜間、休日等の時間外においても、丁寧な対応をしており、入居者からも信頼を得て業務に従事している。」の４項目で評価を得たため、加点・減点評価は２０点となった。</t>
    <phoneticPr fontId="1"/>
  </si>
  <si>
    <t>上高井戸みどりの里外４か所の生活援助員（ＬＳＡ）業務委託（社会福祉法人）</t>
    <phoneticPr fontId="1"/>
  </si>
  <si>
    <t>・協力員間での情報共有ができているか、不安な声があったため後期はやや不備としたが他すべての評価項目について、良好であった。
・加点評価として「使用者から本業務に対する複数の称賛・感謝の言葉が寄せられている」「入居者の福祉増進につながる会合・研修などを定期的に行っている。」「本業務に対する提案と改善が継続的に行われている」「Wi-Fi環境を整えＩＣＴの利用により、区との連絡の効率化、入居者対応へ活用している。フレイル予防など区の取り組みに対して積極的に受け入れ、協力を図るとともに、特殊詐欺への対応策も一部で展開している」の４項目で評価を得たため、加点・減点評価は２０点となった。</t>
    <phoneticPr fontId="1"/>
  </si>
  <si>
    <t>都営シルバーピア生活援助員（ＬＳＡ）業務委託（社会福祉法人）</t>
    <phoneticPr fontId="1"/>
  </si>
  <si>
    <t xml:space="preserve">・すべての評価項目が良好であった。
・加点評価として「使用者から本業務に対する複数の称賛・感謝の言葉が寄せられている」「入居者の福祉増進につながる会合・研修などを定期的に行っている。」「本業務に対する提案と改善が継続的に行われている」「Wi-Fi環境を整えＩＣＴの利用により、区との連絡の効率化、入居者対応へ活用している。フレイル予防など区の取り組みに対して積極的に受け入れ、協力を図るとともに、特殊詐欺への対応策も一部で展開している」の４項目で評価を得たため、加点・減点評価は２０点となった。
</t>
    <phoneticPr fontId="1"/>
  </si>
  <si>
    <t>杉並区建築総合情報システム運用保守業務</t>
    <phoneticPr fontId="1"/>
  </si>
  <si>
    <t>杉並区建築確認情報データベースを管理・運用する建築総合情報システムの運用保守業務</t>
  </si>
  <si>
    <t xml:space="preserve">・前期は復旧に１時間以上かかるシステム障害が発生したため、基礎評価が減点となった。事業者に原因の究明および改善を促した結果、障害の原因となっていたプログラムを修正し、後期ではシステム障害は発生しなかった。その他評価項目にもやや不備や不備はなかったため、満点となった。
</t>
    <phoneticPr fontId="1"/>
  </si>
  <si>
    <t>杉並区建築総合情報システムの窓口タッチパネルシステム運用保守委託</t>
    <phoneticPr fontId="1"/>
  </si>
  <si>
    <t>杉並区建築確認情報データベースを管理・運用する建築総合情報システムの窓口用タッチパネルシステムの運用保守業務</t>
  </si>
  <si>
    <t>・前期はすべての評価項目について、やや不備又は不備はなかったが、「年次設定作業の漏れ」があったため、減点評価-5点とした。
・後期は、減点はなかったものの、復旧に１時間以上かかるシステム障害（データの連携不備）があった。事業者に原因究明と改善を促した結果、不具合は解消された。</t>
    <phoneticPr fontId="1"/>
  </si>
  <si>
    <t>都市計画道路補助132号線用地取得に伴う物件調査及び補償算定等業務委託</t>
    <phoneticPr fontId="1"/>
  </si>
  <si>
    <t>補助132号線整備事業に伴う物件調査、補償算定、用地折衝業務</t>
  </si>
  <si>
    <t>・評価項目についておおむね良好だが、やや不備の項目があったため、改善に向けた取組を行うよう指導した。
・加点・減点評価はなかった。</t>
    <phoneticPr fontId="1"/>
  </si>
  <si>
    <t>都市計画道路補助221号線用地取得に伴う物件調査及び補償算定等業務委託</t>
    <phoneticPr fontId="1"/>
  </si>
  <si>
    <t>補助221号線整備事業に伴う物件調査、補償算定、用地折衝業務</t>
  </si>
  <si>
    <t>気象及び水防活動支援に係る情報提供業務委託</t>
    <phoneticPr fontId="1"/>
  </si>
  <si>
    <t>気象警報等の最新情報提供
降雨発生時における気象・水象情報を収集したデータの提供</t>
  </si>
  <si>
    <t>・すべての評価項目について、やや不備又は不備はなかった。
・一部提出書類の再提出があったが軽微なものであった。
・24時間365日の体制が取れており、日時を問わず、問い合わせに対して最新の気象情報の提供が出来ていたことから加点評価は5点となった。</t>
    <phoneticPr fontId="1"/>
  </si>
  <si>
    <t>環境</t>
    <rPh sb="0" eb="2">
      <t>カンキョウ</t>
    </rPh>
    <phoneticPr fontId="1"/>
  </si>
  <si>
    <t>桃井原っぱ公園外１所維持管理業務委託</t>
    <phoneticPr fontId="1"/>
  </si>
  <si>
    <t>桃井原っぱ公園外１所の維持管理</t>
  </si>
  <si>
    <t>すべての評価項目について、やや不備や不備はなかった。</t>
    <phoneticPr fontId="1"/>
  </si>
  <si>
    <t>児童交通公園清掃業務請負</t>
    <phoneticPr fontId="1"/>
  </si>
  <si>
    <t>児童交通公園の清掃業務</t>
  </si>
  <si>
    <t>杉並区立井草森公園管理事務所及び井草森公園外９公園の維持管理業務委託</t>
    <phoneticPr fontId="1"/>
  </si>
  <si>
    <t>井草森公園外9公園の維持管理</t>
  </si>
  <si>
    <t>令和6年4月1日～令和9年3月31日</t>
    <rPh sb="0" eb="2">
      <t>レイワ</t>
    </rPh>
    <rPh sb="9" eb="11">
      <t>レイワ</t>
    </rPh>
    <phoneticPr fontId="1"/>
  </si>
  <si>
    <t>公園等日常保全委託（北１）</t>
    <phoneticPr fontId="1"/>
  </si>
  <si>
    <t>公園施設等の点検及び維持・補修などにかかる日常保全業務</t>
  </si>
  <si>
    <t>令和5年4月1日～令和8年3月31日</t>
    <rPh sb="0" eb="2">
      <t>レイワ</t>
    </rPh>
    <rPh sb="9" eb="11">
      <t>レイワ</t>
    </rPh>
    <phoneticPr fontId="1"/>
  </si>
  <si>
    <t>公園等日常保全委託（北２）</t>
    <phoneticPr fontId="1"/>
  </si>
  <si>
    <t>公園等日常保全委託（南１）</t>
    <phoneticPr fontId="1"/>
  </si>
  <si>
    <t>一項目を除いてすべて良好である。</t>
    <phoneticPr fontId="1"/>
  </si>
  <si>
    <t>公園等日常保全委託（南２）</t>
    <phoneticPr fontId="1"/>
  </si>
  <si>
    <t>下高井戸おおぞら公園維持管理業務委託</t>
    <phoneticPr fontId="1"/>
  </si>
  <si>
    <t>下高井戸おおぞら公園の維持管理</t>
  </si>
  <si>
    <t>杉並区立塚山公園管理事務所及び塚山公園外13公園の維持管理業務委託</t>
    <phoneticPr fontId="1"/>
  </si>
  <si>
    <t>塚山公園外１３公園の維持管理</t>
  </si>
  <si>
    <t>・すべての評価項目について、やや不備や不備はなかった。
・みどりの相談員によるミニ講座の開催や、縄文時代の植生を模した縄文ガーデンの設置について、区への提案があった点で、+5点の加点評価があった。</t>
    <phoneticPr fontId="1"/>
  </si>
  <si>
    <t>荻窪三庭園管理運営業務</t>
    <phoneticPr fontId="1"/>
  </si>
  <si>
    <t>荻窪三庭園の管理運営</t>
  </si>
  <si>
    <t>令和6年4月1日～令和11年3月31日</t>
    <rPh sb="0" eb="2">
      <t>レイワ</t>
    </rPh>
    <rPh sb="9" eb="11">
      <t>レイワ</t>
    </rPh>
    <phoneticPr fontId="1"/>
  </si>
  <si>
    <t>・メールのご送信があり不備とした項目があった。
・荻外荘の予想以上の来園者へ適切に対処できたことや、集客、取材への積極的な取組を評価し加点をした。</t>
    <phoneticPr fontId="1"/>
  </si>
  <si>
    <t>杉並区立公園等特別美化業務委託</t>
    <phoneticPr fontId="1"/>
  </si>
  <si>
    <t>園地等の清掃及び公園施設等の点検、軽微な維持・補修業務</t>
  </si>
  <si>
    <t>4業者のうち、評価項目についてやや不備となったものもあったが、全体の評価は良好である。</t>
    <phoneticPr fontId="1"/>
  </si>
  <si>
    <t>環境美化巡回指導業務委託（単価契約）</t>
    <phoneticPr fontId="1"/>
  </si>
  <si>
    <t>歩きたばこ・ポイ捨て、路上禁煙地区での喫煙行為など安全美化条例違反者への注意・指導を行い、杉並区の喫煙ルールの周知・徹底を図ることを目的とする。</t>
  </si>
  <si>
    <t>・業務内容の履行については大きな問題はなく、すべての評価項目について、良好又は概ね良好と評価した。
・報告書類の提出方法に一部改善するところは見受けられた。書類に不備があった場合には、その都度担当者に確認することで対応する。
・加点評価にはならなかったが区と協議の上、歩きたばこ・吸い殻のポイ捨て数の調査を実施した。</t>
    <phoneticPr fontId="1"/>
  </si>
  <si>
    <t>環境活動推進センター管理運営委託</t>
    <phoneticPr fontId="1"/>
  </si>
  <si>
    <t>環境活動推進センターで実施する環境やリサイクルに関する講座・講演会の開催、簡易な相談業務、その他当該施設管理に係る業務委託</t>
  </si>
  <si>
    <t>・全ての項目について、「良好」と評価した。
・前期は、利用者から従事者の業務内容などに対して、複数の賞賛の声が寄せられたため5点の加点としたが、後期はそのようなことがなかったため、加点は行わなかった。</t>
    <phoneticPr fontId="1"/>
  </si>
  <si>
    <t>環境学習における学校支援事業委託（単価契約）</t>
    <phoneticPr fontId="1"/>
  </si>
  <si>
    <t>区内小中学校等が実施する環境教育に関し、専門的な知見からの学校支援を行い、各校の特色ある環境への取り組みを支援する。</t>
  </si>
  <si>
    <t>・事業者が行うすべての項目について、「良好」又は「概ね良好」と評価した。
・提出された書類に誤りがあり、必要な事項が正確に記載されているといえなかったため、該当項目が「概ね良好」となった。</t>
    <phoneticPr fontId="1"/>
  </si>
  <si>
    <t>杉並区小中学生環境サミット映像作成等業務委託</t>
    <phoneticPr fontId="1"/>
  </si>
  <si>
    <t>小中学生環境サミット発表時の動画作成及びテレビ放映</t>
  </si>
  <si>
    <t>・すべての項目について、「良好」と評価した。
・動画の冒頭と最後にナレーションを入れたり、講評時に該当校の発表の様子を差し込んだりする工夫により、分かりやすく見やすい編集を行っていた点を加点評価とした。
・本契約は11月25日付で締結しているため前期の履行評価は実施していない。</t>
    <phoneticPr fontId="1"/>
  </si>
  <si>
    <t>杉並区ゼロカーボンシティ機運醸成事業業務委託</t>
    <phoneticPr fontId="1"/>
  </si>
  <si>
    <t>杉並エコマップ作りフィールドワーク及びワークショップの企画、実施及び成果の周知</t>
  </si>
  <si>
    <t>参加12人</t>
  </si>
  <si>
    <t>・全体的な満足度
・地球温暖化対策への理解の深化の有無・程度
・受託者による司会進行に対する評価</t>
  </si>
  <si>
    <t>・全ての評価項目について、「良好」「概ね良好」と評価した。
・「フィールドワーク及びワークショップを魅力的に訴求し、最大定員の７割以上の参加申込があった。」等の加点評価があった。
・減点評価はなかった。</t>
    <phoneticPr fontId="1"/>
  </si>
  <si>
    <t>フードドライブ事業委託</t>
    <phoneticPr fontId="1"/>
  </si>
  <si>
    <t>未利用食品を回収し、地域の福祉団体等に提供</t>
  </si>
  <si>
    <t xml:space="preserve">・すべて評価項目についてやや不備、不備はなかった。
・受け入れた食品リストと現物が合っていないことがあったため、口頭注意した。
</t>
    <phoneticPr fontId="1"/>
  </si>
  <si>
    <t>集団回収事業等委託</t>
    <phoneticPr fontId="1"/>
  </si>
  <si>
    <t>集団回収の支援及び事務処理の委託</t>
  </si>
  <si>
    <t>資源（古紙・びん・缶）回収業務委託１</t>
    <phoneticPr fontId="1"/>
  </si>
  <si>
    <t>資源（古紙・びん・缶）の回収業務</t>
  </si>
  <si>
    <t>・すべての評価項目について、やや不備又は不備はなかった。
・前期は複数回、回収漏れがあったため、減点評価5点としたが、後期では回収漏れの改善があったため、減点評価を0点とした。</t>
    <phoneticPr fontId="1"/>
  </si>
  <si>
    <t>資源（古紙・びん・缶）回収業務委託２</t>
    <phoneticPr fontId="1"/>
  </si>
  <si>
    <t>・すべての評価項目について、やや不備又は不備はなかった。
・集積所の清潔保持に積極的に取り組み、効果が現れているため加点となった。</t>
    <phoneticPr fontId="1"/>
  </si>
  <si>
    <t>ペットボトル回収業務委託</t>
    <phoneticPr fontId="1"/>
  </si>
  <si>
    <t>ペットボトルの回収業務</t>
  </si>
  <si>
    <t>資源回収事業に係る古紙の選別・圧縮・梱包・保管処理委託</t>
    <phoneticPr fontId="1"/>
  </si>
  <si>
    <t>古紙の選別・圧縮・梱包・保管処理</t>
  </si>
  <si>
    <t>資源回収事業に係るびんの選別・破砕・保管処理等委託</t>
    <phoneticPr fontId="1"/>
  </si>
  <si>
    <t>びんの選別・破砕・保管処理</t>
  </si>
  <si>
    <t>資源回収事業に係る缶の選別・圧縮・梱包・保管処理委託</t>
    <phoneticPr fontId="1"/>
  </si>
  <si>
    <t>缶の選別・圧縮・梱包・保管処理</t>
  </si>
  <si>
    <t>・すべての評価項目について、やや不備又は不備はなかった。　
・住民の見学受け入れやリサイクルに関する相談対応などにより加点した。
・缶としてのリサイクル適・不適品の関する情報提供・提案を実施のため加点した。
・区の公共土木事業に関する金属くずの処理方法を提案、処理を実施のため加点した。</t>
    <phoneticPr fontId="1"/>
  </si>
  <si>
    <t>資源回収事業に係るペットボトルの選別・圧縮・梱包・保管処理委託</t>
    <phoneticPr fontId="1"/>
  </si>
  <si>
    <t>ペットボトルの選別・圧縮・梱包・保管処理</t>
  </si>
  <si>
    <t>・すべての評価項目について、やや不備又は不備はなかった。
・前期は提出書類の記載誤りがあったため概ね良好としていたが、後期では改善されたため、評価を良好とした。</t>
    <phoneticPr fontId="1"/>
  </si>
  <si>
    <t>ペットボトル搬送業務委託</t>
    <phoneticPr fontId="1"/>
  </si>
  <si>
    <t>ペットボトルの搬送業務</t>
  </si>
  <si>
    <t>ペットボトル中継業務委託</t>
    <phoneticPr fontId="1"/>
  </si>
  <si>
    <t>ペットボトルの中継業務</t>
  </si>
  <si>
    <t>資源回収事業に係るプラスチック使用製品廃棄物回収業務委託</t>
    <phoneticPr fontId="1"/>
  </si>
  <si>
    <t>プラスチック使用製品廃棄物の回収業務</t>
  </si>
  <si>
    <t>プラスチック使用製品廃棄物の選別・圧縮・梱包・保管処理委託</t>
    <phoneticPr fontId="1"/>
  </si>
  <si>
    <t>プラスチック使用製品廃棄物の選別・圧縮・梱包・保管処理</t>
  </si>
  <si>
    <t>・すべての評価項目について、やや不備又は不備はなかった。
・杉並区町会に対しての施設見学会を実施し、区民への資源分別の意識を更に高めることができたため加点した。</t>
    <phoneticPr fontId="1"/>
  </si>
  <si>
    <t>小型電子機器等の選別・分解等業務委託</t>
    <phoneticPr fontId="1"/>
  </si>
  <si>
    <t>使用済み小型電子機器等を選別・分解し、区が指定する再資源化業者に引き渡す。また、就労準備訓練の訓練生を受入れ、訓練生と共同して作業を行う。</t>
    <phoneticPr fontId="1"/>
  </si>
  <si>
    <t>・すべての評価項目について、やや不備又は不備はなかった。
・区からの急な依頼にも丁寧に対応しているため加点した。</t>
    <phoneticPr fontId="1"/>
  </si>
  <si>
    <t>粗大ごみ受付業務委託</t>
    <phoneticPr fontId="1"/>
  </si>
  <si>
    <t>粗大ごみ受付センターの運営及び粗大ごみ受付システムの保守管理</t>
  </si>
  <si>
    <t>・すべての評価項目について、やや不備又は不備はなかった。
・加点評価として、チャットボット利用者に対し、満足度・認知媒体調査を独自で実施し、区の業務改善の参考になる提案を行ったため加点とした。</t>
    <phoneticPr fontId="1"/>
  </si>
  <si>
    <t>粗大ごみ収集運搬業務委託</t>
    <phoneticPr fontId="1"/>
  </si>
  <si>
    <t>杉並区の粗大ごみの収集、運搬、搬入業務</t>
  </si>
  <si>
    <t>・すべての評価項目について、やや不備又は不備はなかった。
・前期は、粗大ごみの回収ごとに行う算定処理に一部誤りがあったが、事業者に改善するよう促した結果、後期では従事者に対し、再度、周知徹底を図ったことにより改善された。しかし、収集場所に排出されている粗大ごみの収集漏れについては、前期よりも発生件数は減少したものの、現在も数回発生しているため「おおむね良好」とした。</t>
    <phoneticPr fontId="1"/>
  </si>
  <si>
    <t>粗大ごみ中継業務委託</t>
    <phoneticPr fontId="1"/>
  </si>
  <si>
    <t>粗大ごみ中継所における、搬入車両の受付及び粗大ごみの選別、積替業務等</t>
  </si>
  <si>
    <t>・すべての評価項目について、やや不備又は不備はなかった。
・前期は、搬入された粗大ごみを、可燃・不燃・資源化可能な金属分を含むものに選別し、区が指定する施設へ搬入しているが、資源化可能な金属分を含むものにおいて、搬入が禁止されているものを複数回搬入していたため、事業者に改善するよう促した結果、回数減となったため、「やや不備」から「おおむね良好」とした。</t>
    <phoneticPr fontId="1"/>
  </si>
  <si>
    <t>不燃ごみ中継業務委託</t>
    <phoneticPr fontId="1"/>
  </si>
  <si>
    <t>不燃ごみ中継所における、搬入車両の受付及び不燃ごみの選別、保管、積替業務等</t>
  </si>
  <si>
    <t>・すべての評価項目について、やや不備又は不備はなかった。
・前期は、搬入された不燃ごみを、区分ごとに選別し、区が指定する施設へ搬入しているが、モニタリング時において分別内容の確認を区職員が行ったところ、金属分を含む不燃ごみ借受施設への搬入が禁止されているものが含まれていたことから、事業者に改善するよう促した結果、搬入禁止物の分別が改善されつつあるため「やや不備」から「おおむね良好」とした。</t>
    <phoneticPr fontId="1"/>
  </si>
  <si>
    <t>し尿収集・運搬・搬入業務請負（単価契約）</t>
    <phoneticPr fontId="1"/>
  </si>
  <si>
    <t>対象者宅のし尿回収及び指定場所への運搬・搬入</t>
  </si>
  <si>
    <t>・すべての評価項目について、やや不備又は不備はなかった。
・前期は、提出書類に誤りや不備があったため、事業者に改善するよう促した結果、一部改善されたため「おおむね良好」とした。</t>
    <phoneticPr fontId="1"/>
  </si>
  <si>
    <t>粗大ごみ区民持込受付等業務委託</t>
    <phoneticPr fontId="1"/>
  </si>
  <si>
    <t>区民等占有者自らが排出する粗大ごみを運搬し、受託者の施設へ直接持込みを行った場合の粗大ごみの受付及び場内誘導、選別、積替、保管業務</t>
  </si>
  <si>
    <t>・すべての評価項目について、やや不備又は不備はなかった。
・前期は、搬入された粗大ごみを、区分ごとに選別し、区が指定する施設へ搬入しているが、モニタリング時において分別内容の確認を区職員が行ったところ、金属分を含む不燃ごみ借受施設への搬入が禁止されているものが含まれていたことから、事業者に改善するよう促した結果、搬入禁止物の分別が改善されつつあるため「やや不備」から「おおむね良好」とした。</t>
    <phoneticPr fontId="1"/>
  </si>
  <si>
    <t>「なみすけのごみ出し達人（マスター）」運用業務委託</t>
    <phoneticPr fontId="1"/>
  </si>
  <si>
    <t>ごみの出し方等に関するスマホ向けアプリ</t>
  </si>
  <si>
    <t>・すべての評価項目について、やや不備又は不備はなかった。
・前期は、提出書類び不備あったため、事業者に改善するよう促した結果、改善されたため「良好」とした。</t>
    <phoneticPr fontId="1"/>
  </si>
  <si>
    <t>スプレー缶等ガス抜き処理委託(単価契約)</t>
    <phoneticPr fontId="1"/>
  </si>
  <si>
    <t>収集した不燃ごみの中のスプレー缶等（カセットボンベ・ライター等）のガス抜き処理、及び缶の再利用委託</t>
  </si>
  <si>
    <t xml:space="preserve">・すべての評価項目について、やや不備又は不備はなかった。
・報告書の提出が期日より遅れることが１回あったため、概ね良好とした。（前期）
・提出された書類に一部記載が不明瞭な部分があったため、概ね良好とした。（後期）
</t>
    <phoneticPr fontId="1"/>
  </si>
  <si>
    <t>清掃事業運営支援業務システム導入及び運用保守業務委託</t>
    <phoneticPr fontId="1"/>
  </si>
  <si>
    <t>清掃車の運行を支援するシステム
※契約期間が半年のため1回のみの評価とした</t>
  </si>
  <si>
    <t>・すべての評価項目について、やや不備又は不備はなかった。
・仕様で求めたシステム操作マニュアルの提出は製本のみであったが、併せて動画の提供もなされたため、加点とした。また、問い合わせに対し、適宜説明会を開催するなどの対応も加点とした。
・契約期間が短かったため（令和７年１０月～）モニタリングは1回のみの実施となった</t>
    <phoneticPr fontId="1"/>
  </si>
  <si>
    <t>教育</t>
    <rPh sb="0" eb="2">
      <t>キョウイク</t>
    </rPh>
    <phoneticPr fontId="1"/>
  </si>
  <si>
    <t>学校施設管理業務委託（単価契約）</t>
    <phoneticPr fontId="1"/>
  </si>
  <si>
    <t>学校施設管理業務</t>
  </si>
  <si>
    <t>・加点評価として「学校の各行事には柔軟に対応している。」とする学校が複数校あった。
・学校の要請に応じ、行事（土曜授業）に対して勤務するなど、臨機応変な対応が図られている。</t>
    <phoneticPr fontId="1"/>
  </si>
  <si>
    <t>学校用務業務等委託（高井戸第三小）</t>
    <phoneticPr fontId="1"/>
  </si>
  <si>
    <t>学校用務業務及び施設管理業務等</t>
  </si>
  <si>
    <t>・良好、概ね良好との評価で、児童の嘔吐や緊急事態などの処理も迅速に行うなど、職員との関係も良好で、仕事も頼みやすさもあるため、高評価。児童や保護者、地域住民との円滑にコミュニケーションを図っている。</t>
    <phoneticPr fontId="1"/>
  </si>
  <si>
    <t>学校用務業務等委託（杉並第六小）</t>
    <phoneticPr fontId="1"/>
  </si>
  <si>
    <t>年間通して優良な評価を得ている。急な対応にも、常に快く応じている。校内の環境美化に取り組み、廃材等を加工してごみ集積所を作製など、業務に工夫が感じられる。また、児童の登下校時の安全にも留意し、通学路の安全管理も自主的に行っている。</t>
    <phoneticPr fontId="1"/>
  </si>
  <si>
    <t>学校用務業務等委託（馬橋小）</t>
    <phoneticPr fontId="1"/>
  </si>
  <si>
    <t>・ほぼすべての評価項目が良好である。
・スタッフのスキルが高く、かつ学校の要望に迅速に応えてくれている点が特に評価されている。</t>
    <phoneticPr fontId="1"/>
  </si>
  <si>
    <t>学校用務業務等委託（高井戸第四小・松庵小）</t>
    <phoneticPr fontId="1"/>
  </si>
  <si>
    <t>・すべての評価項目について、良好又は概ね良好である。
・来客に対する事前準備や急な出来事に対しても即時に対応してもうことができ、周囲からの信頼が厚い。
・校外学習の出発、帰校時の出迎えなど、児童の安全管理に意欲的に動くことができている。</t>
    <phoneticPr fontId="1"/>
  </si>
  <si>
    <t>学校用務業務等委託（和田小・泉南中）</t>
    <phoneticPr fontId="1"/>
  </si>
  <si>
    <t>・すべての評価項目について、やや不備又は不備はなく、大きな問題点は見られない。
・子どもの嘔吐等、急な事態に対しても、子どものこと、学校のことを第一に考えて尽力している。学校の事情を理解しながら、学校側と連携していた点が加点となった。</t>
    <phoneticPr fontId="1"/>
  </si>
  <si>
    <t>学校用務業務等委託（四宮小・天沼小）</t>
    <phoneticPr fontId="1"/>
  </si>
  <si>
    <t>・すべての評価項目について、良好又は概ね良好である。
・トイレの汚れなど、わずかな変化も見逃さず報告し、児童の心の状態を教員と情報共有できるように務めている。</t>
    <phoneticPr fontId="1"/>
  </si>
  <si>
    <t>学校用務業務等委託（杉並第七小・高南中）</t>
    <phoneticPr fontId="1"/>
  </si>
  <si>
    <t>・不備、やや不備にあたる項目は該当がなかった。
・清掃を丁寧に行っている。学校周辺の落ち葉掃きや清掃を毎朝行っており、地域への貢献もしている。　　　　　　　　　　　　　　　　　　　　　　　　　　　　　　　　　　　　　　　　　　　　　　　　　　　　　　　　　　　　　　　　　　　　　　　　　　　　　　　　　　　　　　　　　　　　　　　　　　　　　　　　　　　　　　　　　　　　　　　・校舎内の設備、異常に関してよく見ており、早めに対応することができる。また、行事への迅速な対応が加点となっていた。　　　　　　　　　　　　　　　　　　　　　　　　　　　　　　　　　　　　　　　　　　　　　　　　　　　　　　　　　　　　　　　　　　　　　　　　　　　　　　　　　　　　　　</t>
    <phoneticPr fontId="1"/>
  </si>
  <si>
    <t>学校用務業務等委託（八成小・天沼中・荻窪中）</t>
    <phoneticPr fontId="1"/>
  </si>
  <si>
    <t>・ほぼすべての評価項目について、良好又は概ね良好である。
・要望、苦情への対応や周年行事の準備といった学校行事への積極的な協力が加点につながった。</t>
    <phoneticPr fontId="1"/>
  </si>
  <si>
    <t>学校用務業務等委託（西田小・杉森中）</t>
    <phoneticPr fontId="1"/>
  </si>
  <si>
    <t>・一部やや不備の項目があるものの、全体的に評価は良好である。
・清掃において細やかなところまで気を配れており、落ち葉清掃等も徹底できていると評価が高い。
・児童、保護者や近隣住民とのコミュニケーションも良好である。</t>
    <phoneticPr fontId="1"/>
  </si>
  <si>
    <t>学校用務業務等委託（桃井第四小・松溪中）</t>
    <phoneticPr fontId="1"/>
  </si>
  <si>
    <t>学校用務業務等委託（浜田山小・松ノ木小）</t>
    <phoneticPr fontId="1"/>
  </si>
  <si>
    <t>・すべての評価項目において良好又は概ね良好である。
・学校行事や施設の小修繕における迅速な対応に対して高い評価を得ている。
・児童の安全を考えて作業にあたっている点も評価につながっている。</t>
    <phoneticPr fontId="1"/>
  </si>
  <si>
    <t>学校用務業務等委託（高井戸東小・向陽中）</t>
    <phoneticPr fontId="1"/>
  </si>
  <si>
    <t>・すべての評価項目について、良好又は概ね良好である。
・学校行事や苦情への迅速な対応が評価されており、近隣住民への対応も円滑である。
・修繕の技術が高く、幅広い対応が可能であると評価を得ている。</t>
    <phoneticPr fontId="1"/>
  </si>
  <si>
    <t>学校用務業務等委託（杉並和泉学園）</t>
    <phoneticPr fontId="1"/>
  </si>
  <si>
    <t>・すべての評価項目において良好又は概ね良好である。
・学校の行事等へ積極的に参加している点が加点となった。</t>
    <phoneticPr fontId="1"/>
  </si>
  <si>
    <t>学校用務業務等委託（高円寺学園）</t>
    <phoneticPr fontId="1"/>
  </si>
  <si>
    <t>・日々の業務については、丁寧に取り組んでいる点、ハチが校庭で見つかった際、植栽の点検や、死角になっている枝葉をカットするなど、児童、生徒の安全にかかわるところで速やかに対応している点で高評価。
・校内巡視では、校内の天井や、鉄棒の棒の動きなど、細かいところまで隅々まで点検をしている。</t>
    <phoneticPr fontId="1"/>
  </si>
  <si>
    <t>学校用務業務等委託（桃井第五小・東田中）</t>
    <phoneticPr fontId="1"/>
  </si>
  <si>
    <t>・学校の要望に対して迅速かつ的確に対応しており、学校運営に大きく貢献している。例えば、自ら判断し、駐輪禁止区域を明確にするためにトラテープを設置するなど、安全性と利便性を高める工夫を積極的に行っている点などが評価され加点。
・職員の欠員が発生した際には、速やかに代替要員を手配し、業務の停滞を防ぐ対応を実施するなど、学校の安全確保や円滑な運営に寄与している。</t>
    <phoneticPr fontId="1"/>
  </si>
  <si>
    <t>学校用務業務等委託（荻窪小・高井戸第二小・宮前中・西宮中）</t>
    <phoneticPr fontId="1"/>
  </si>
  <si>
    <t>・前期はやや不備の評価があったが、当該職員の入替などの対応により、後期はやや不備、不備の項目に該当は無くなった。
・緊急時などに快く即座に対応するため、教育活動には支障をきたすことがなく、校内で危険な箇所「があれば、速やかに報告し安全な環境づくりに貢献している。また、学校の行事等へ積極的に参加している点が加点となった。</t>
    <phoneticPr fontId="1"/>
  </si>
  <si>
    <t>学校用務業務等委託（沓掛小・大宮小・方南小・東原中・大宮中）</t>
    <phoneticPr fontId="1"/>
  </si>
  <si>
    <t>・全体的に評価は良好である。
・学校敷地内の危険個所を一覧にするなど、児童の安全を最優先に考えて業務を遂行している。
・その他、学校行事への協力的な姿勢についても高い評価を得ている。</t>
    <phoneticPr fontId="1"/>
  </si>
  <si>
    <t>学校用務業務等委託（杉並第二小・堀之内小・済美小・高井戸中）</t>
    <phoneticPr fontId="1"/>
  </si>
  <si>
    <t>・一部やや不備の項目があるものの、全体的に評価は良好である。
・近隣住民からの落ち葉について苦情があった際に冷静に対応し、改善に努めてくれたおかげでその後の苦情がなくなった。
・そのほか迅速な対応や丁寧な作業等が高い評価を得ている。</t>
    <phoneticPr fontId="1"/>
  </si>
  <si>
    <t>学校用務業務等委託（杉並第十小・高井戸小・富士見丘小・三谷小・久我山小・井草中・富士見丘中）</t>
    <phoneticPr fontId="1"/>
  </si>
  <si>
    <t>・ほとんどの学校で良好、概ね良好との評価だが、不備ありの項目が３校あった。主に、従業員の身だしなみ、遅刻、言葉遣いなど、学校運営や児童との関わりにも影響が出ていた点があった。他の契約と比べても少し低評価。ただ、従業員のシフト補填対応、学校行事、書類の提出など、現場管理者の評価はどの学校からも高い。</t>
    <phoneticPr fontId="1"/>
  </si>
  <si>
    <t>産業医出動委託</t>
    <phoneticPr fontId="1"/>
  </si>
  <si>
    <t>産業医の派遣及び保健指導、健康相談の実施</t>
  </si>
  <si>
    <t>全ての評価項目で「良好」または「概ね良好」となっている。
各事業所との連絡を適切かつ継続的に行い、必要な情報共有や調整が滞りなく実施されていた。
事業所からの要請に対して、迅速かつ的確に対応していた。</t>
    <phoneticPr fontId="1"/>
  </si>
  <si>
    <t>杉並区立学校ICT支援委託</t>
    <phoneticPr fontId="1"/>
  </si>
  <si>
    <t>タブレット端末等の有効活用を促進するため、支援員のサポートと保守、トラブル対応を行うことで、教職員の利用技術の向上を図る。</t>
  </si>
  <si>
    <t>令和7年4月1日～令和8年3月31日</t>
  </si>
  <si>
    <t>・学校からの多様な要望に対し、真摯に向き合う姿勢は大いに評価できる。
・支援員同士もしくは支援員と保守業者の情報共有について、昨年よりも円滑になされるようになった。</t>
    <phoneticPr fontId="1"/>
  </si>
  <si>
    <t>通学案内及び交通指導等業務委託</t>
    <phoneticPr fontId="1"/>
  </si>
  <si>
    <t>通学案内及び交通指導等業務委託</t>
  </si>
  <si>
    <t>・評価については、ほぼ「良好」の評価となった。
・区民から従事者の言動や態度についてご意見があり、当該項目については「やや不備」とした。従事者の変更や指導により対応し現在は改善されている。</t>
    <phoneticPr fontId="1"/>
  </si>
  <si>
    <t>奨学資金債権管理・回収業務委託</t>
    <phoneticPr fontId="1"/>
  </si>
  <si>
    <t>滞納している債権の回収</t>
  </si>
  <si>
    <t>・評価については、ほぼ「良好」の評価となった。
・当該年度については完済者が7人以上の場合に加点評価することとしているが、基準を満たしていないことから加点はしなかった。</t>
    <phoneticPr fontId="1"/>
  </si>
  <si>
    <t>杉並区立学校等教職員健康診断等実施業務委託</t>
    <phoneticPr fontId="1"/>
  </si>
  <si>
    <t>区立学校教職員の健康診断及びストレスチェック業務</t>
  </si>
  <si>
    <t>・健診業務全体では概ね適切な業務がなされ、「優良」の評価となった。
・前期では、受診者に対する検査の誤実施が１件発生したため-5点の減点評価を行ったが、事業者に改善を促し、施設内の掲示物のデザインや配置の改善を行ったことで、再発防止に努めた。</t>
    <phoneticPr fontId="1"/>
  </si>
  <si>
    <t>区立学校プール浮遊有機物（過マンガン酸消費量）調査委託</t>
    <phoneticPr fontId="1"/>
  </si>
  <si>
    <t>各学校におけるプール水の過マンガン酸カリウムの消費量の検査</t>
  </si>
  <si>
    <t>・基礎評価のすべての評価項目について、「良好」の評価となった。</t>
    <phoneticPr fontId="1"/>
  </si>
  <si>
    <t>区立学校室内空気中化学物質濃度検査</t>
    <phoneticPr fontId="1"/>
  </si>
  <si>
    <t>室内空気中化学物質対策指導及び濃度検査</t>
  </si>
  <si>
    <t>・基礎評価のすべての評価項目について、「良好」の評価となった。
・加点評価について、高南中のホルムアルデヒド基準値が高いことに対する原因究明の検査を実施し、適正な措置を講じたため、5点となった。</t>
    <phoneticPr fontId="1"/>
  </si>
  <si>
    <t>杉並区立学校心臓検診・尿検査の実施業務委託(単価契約）</t>
    <phoneticPr fontId="1"/>
  </si>
  <si>
    <t>・心臓、腎臓検診の実施
・検診実施に係る日程調整、検診結果作成等</t>
  </si>
  <si>
    <t>・すべての評価項目について、「やや不備」又は「不備」はなかった。
・法定期間内に適切に実施することができた。</t>
    <phoneticPr fontId="1"/>
  </si>
  <si>
    <t>杉並区立学校口腔保健指導実施委託(単価契約）</t>
    <phoneticPr fontId="1"/>
  </si>
  <si>
    <t>口腔保健指導業務</t>
  </si>
  <si>
    <t>・前期は業務管理体制に不備があったが、事業者に改善を促し、後期では事業者が学校歯科医との事前確認方法を見直し、対応策を講じた結果、不備は解消された。</t>
    <phoneticPr fontId="1"/>
  </si>
  <si>
    <t>小学５年生移動教室実施に伴うほうとう作り等体験学習の業務委託</t>
    <phoneticPr fontId="1"/>
  </si>
  <si>
    <t>杉並区立小学校５年生移動教室のほうとう作り体験運営業務委託</t>
  </si>
  <si>
    <t>区立小学校４０校</t>
  </si>
  <si>
    <t>・実施場所について
・体験プログラムについて
・宿泊施設について
・委託業者について</t>
  </si>
  <si>
    <t>・すべての評価項目で、「やや不備」又は「不備」はなかった。</t>
    <phoneticPr fontId="1"/>
  </si>
  <si>
    <t>小学５年生移動教室実施における自然体験学習実施業務委託　その１</t>
    <phoneticPr fontId="1"/>
  </si>
  <si>
    <t>杉並区立小学校５年生移動教室の自然体験学習実施業務委託</t>
  </si>
  <si>
    <t>小学５年生移動教室実施における自然体験学習実施業務委託　その２</t>
    <phoneticPr fontId="1"/>
  </si>
  <si>
    <t>杉並区立中学校フレンドシップスクール運営業務委託（単価契約）</t>
    <phoneticPr fontId="1"/>
  </si>
  <si>
    <t>杉並区立中学校フレンドシップスクール運営業務委託</t>
  </si>
  <si>
    <t>区立中学校２３校</t>
  </si>
  <si>
    <t>・評価項目のうち、提出書類において、やや不備があった。</t>
  </si>
  <si>
    <t>古民家維持管理業務委託（単価契約）</t>
    <phoneticPr fontId="1"/>
  </si>
  <si>
    <t>指定文化財古民家の保存管理及び解説・体験事業の実施業務</t>
  </si>
  <si>
    <t>・すべての評価項目について、やや不備又は不備はなかった。
・藍乾燥葉ハイドロ染め体験及び紋切で遊ぼうの実施について、「古民家を活用する博物館活動にちなんだ事業の提案を行い、それを実施した。」との評価を得たため、前後期の加点評価は5点となった。</t>
    <phoneticPr fontId="1"/>
  </si>
  <si>
    <t>科学の拠点等の整備・運営に関する協定書に基づく定期建物賃貸借契約</t>
    <phoneticPr fontId="1"/>
  </si>
  <si>
    <t>IMAGINUS（イマジナス）の運営</t>
  </si>
  <si>
    <t>・すべての評価項目について、やや不備又は不備はなかった。
・加点評価として、事業が優れており、多くの区民が応募をしたこと、受講者アンケートを実施し、講座に対する評価が高かったことを挙げた。</t>
    <phoneticPr fontId="1"/>
  </si>
  <si>
    <t>杉並区科学教育事業委託</t>
    <phoneticPr fontId="1"/>
  </si>
  <si>
    <t>科学教育事業の企画・運営業務及びネットワーク活動支援業務</t>
  </si>
  <si>
    <t>・一部の評価項目について、前期にやや不備が見られた。
・前期においては、責任体制の整備や必要な人員の確保の点で不備があったが、後期の評価では改善が見られた。
・加点評価として、事業内容が優れており、多数の区民から応募があったこと、またアンケート結果における講座への評価が高かったことから、前後期合わせて加点評価5点となった。</t>
    <phoneticPr fontId="1"/>
  </si>
  <si>
    <t>小学６年生移動教室（白樺湖）運営業務委託（単価契約）</t>
    <phoneticPr fontId="1"/>
  </si>
  <si>
    <t>杉並区立小学校６年生白樺湖移動教室の運営業務委託</t>
  </si>
  <si>
    <t>区立小学校３９校</t>
  </si>
  <si>
    <t>・評価項目のうち、提出書類・連絡体制において、やや不備・不備があったが、後期は改善が見られた。</t>
    <rPh sb="36" eb="38">
      <t>コウキ</t>
    </rPh>
    <rPh sb="39" eb="41">
      <t>カイゼン</t>
    </rPh>
    <rPh sb="42" eb="43">
      <t>ミ</t>
    </rPh>
    <phoneticPr fontId="1"/>
  </si>
  <si>
    <t>学校給食調理業務委託（杉並第二小学校・東田小学校）</t>
    <phoneticPr fontId="1"/>
  </si>
  <si>
    <t>学校給食調理業務</t>
  </si>
  <si>
    <t>杉並区学校給食調理業務委託業者審査委員会</t>
  </si>
  <si>
    <t>教育委員会事務局次長、庶務課長、学務課長、生活衛生課長、学校長代表　学校栄養士代表　全10名</t>
  </si>
  <si>
    <t>・適切な給食運営がなされている。</t>
    <phoneticPr fontId="1"/>
  </si>
  <si>
    <t>学校給食調理業務委託（杉並第六小学校・東原中学校）</t>
    <phoneticPr fontId="1"/>
  </si>
  <si>
    <t>・良質な給食運営がなされている。</t>
    <phoneticPr fontId="1"/>
  </si>
  <si>
    <t>学校給食調理業務委託（杉並第七小学校）</t>
    <phoneticPr fontId="1"/>
  </si>
  <si>
    <t>・すべての評価項目について、やや不備又は不備はなかった。　　　　　　　　　　　　　　　　　　　　　　　　　　　　　　　　　　　
・良質な給食運営がなされている。</t>
    <phoneticPr fontId="1"/>
  </si>
  <si>
    <t>学校給食調理業務委託（杉並第十小学校・高南中学校）</t>
    <phoneticPr fontId="1"/>
  </si>
  <si>
    <t>学校給食調理業務委託（西田小学校）</t>
    <phoneticPr fontId="1"/>
  </si>
  <si>
    <t>学校給食調理業務委託（桃井第一小学校）</t>
    <phoneticPr fontId="1"/>
  </si>
  <si>
    <t>学校給食調理業務委託（桃井第二小学校・松庵小学校）</t>
    <phoneticPr fontId="1"/>
  </si>
  <si>
    <t>学校給食調理業務委託（桃井第三小学校）</t>
    <phoneticPr fontId="1"/>
  </si>
  <si>
    <t>学校給食調理業務委託（桃井第四小学校）</t>
    <phoneticPr fontId="1"/>
  </si>
  <si>
    <t>学校給食調理業務委託（四宮小学校）</t>
    <phoneticPr fontId="1"/>
  </si>
  <si>
    <t>学校給食調理業務委託（井荻小学校・荻窪中学校）</t>
    <phoneticPr fontId="1"/>
  </si>
  <si>
    <t>学校給食調理業務委託（沓掛小学校）</t>
    <phoneticPr fontId="1"/>
  </si>
  <si>
    <t>・概ね適切な給食運営がなされている。</t>
    <phoneticPr fontId="1"/>
  </si>
  <si>
    <t>学校給食調理業務委託（高井戸小学校）</t>
    <phoneticPr fontId="1"/>
  </si>
  <si>
    <t>学校給食調理業務委託（高井戸第三小学校・久我山小学校）</t>
    <phoneticPr fontId="1"/>
  </si>
  <si>
    <t>・すべての評価項目について、やや不備又は不備はなかった。
・良質な給食運営がなされている。</t>
    <phoneticPr fontId="1"/>
  </si>
  <si>
    <t>学校給食調理業務委託（高井戸第四小学校・宮前中学校）</t>
    <phoneticPr fontId="1"/>
  </si>
  <si>
    <t>学校給食調理業務委託（浜田山小学校）</t>
    <phoneticPr fontId="1"/>
  </si>
  <si>
    <t>学校給食調理業務委託（富士見丘小学校）</t>
    <phoneticPr fontId="1"/>
  </si>
  <si>
    <t>学校給食調理業務委託（大宮小学校・高井戸中学校）</t>
    <phoneticPr fontId="1"/>
  </si>
  <si>
    <t>学校給食調理業務委託（堀之内小学校・和田中学校）</t>
    <phoneticPr fontId="1"/>
  </si>
  <si>
    <t>学校給食調理業務委託（和田小学校・松ノ木中学校）</t>
    <phoneticPr fontId="1"/>
  </si>
  <si>
    <t>学校給食調理業務委託（方南小学校・向陽中学校）</t>
    <phoneticPr fontId="1"/>
  </si>
  <si>
    <t>学校給食調理業務委託（八成小学校・中瀬中学校）</t>
    <phoneticPr fontId="1"/>
  </si>
  <si>
    <t>学校給食調理業務委託（三谷小学校・井草中学校）</t>
    <phoneticPr fontId="1"/>
  </si>
  <si>
    <t>学校給食調理業務委託（天沼小学校）</t>
    <phoneticPr fontId="1"/>
  </si>
  <si>
    <t>学校給食調理業務委託（永福小学校・泉南中学校）</t>
    <phoneticPr fontId="1"/>
  </si>
  <si>
    <t>学校給食調理業務委託（阿佐ヶ谷中学校）</t>
    <phoneticPr fontId="1"/>
  </si>
  <si>
    <t>学校給食調理業務委託（神明中学校）</t>
    <phoneticPr fontId="1"/>
  </si>
  <si>
    <t>学校給食調理業務委託（東田中学校・松渓中学校）</t>
    <phoneticPr fontId="1"/>
  </si>
  <si>
    <t>学校給食調理業務委託（大宮中学校・西宮中学校）</t>
    <phoneticPr fontId="1"/>
  </si>
  <si>
    <t>学校給食調理業務委託（馬橋小学校・杉森中学校）</t>
    <phoneticPr fontId="1"/>
  </si>
  <si>
    <t>学校給食調理業務委託（桃井第五小学校・井荻中学校）</t>
    <phoneticPr fontId="1"/>
  </si>
  <si>
    <t>学校給食調理業務委託（荻窪小学校・天沼中学校）</t>
    <phoneticPr fontId="1"/>
  </si>
  <si>
    <t>学校給食調理業務委託（高井戸第二小学校・高井戸東小学校）</t>
    <phoneticPr fontId="1"/>
  </si>
  <si>
    <t>学校給食調理業務委託（松ノ木小学校・済美小学校）</t>
    <phoneticPr fontId="1"/>
  </si>
  <si>
    <t>学校給食調理業務委託（杉並和泉学園）</t>
    <phoneticPr fontId="1"/>
  </si>
  <si>
    <t>学校給食調理業務委託（高円寺学園）</t>
    <phoneticPr fontId="1"/>
  </si>
  <si>
    <t>学校給食調理業務委託（富士見丘中学校）</t>
    <phoneticPr fontId="1"/>
  </si>
  <si>
    <t>令和７年度区立済美養護学校児童・生徒の通学用中型・小型バス運行業務委託（単価契約）</t>
    <phoneticPr fontId="1"/>
  </si>
  <si>
    <t>済美養護学校に通う児童・生徒の送迎バス（小型・中型）の運航</t>
  </si>
  <si>
    <t>・すべての評価項目について、やや不備又は不備はなかった。
・前期は一部の提出書類に不備が見られたが、事業者に提出前の再確認を依頼した結果、改善が見られた。
・特性のある児童・生徒が乗車するバスであるが、日頃から安全運行に配慮し、緊急時にも適切に対応できていることから前期・後期ともに加点評価（5点）している。
・前期においては、校門と車両の軽微な接触（負傷者なし）が確認されたため、減点評価（1点）した。</t>
    <phoneticPr fontId="1"/>
  </si>
  <si>
    <t>令和７年度区立済美養護学校児童・生徒の通学用ワゴンバス運行業務委託（単価契約）</t>
    <phoneticPr fontId="1"/>
  </si>
  <si>
    <t>済美養護学校に通う児童・生徒の送迎バス（ワゴンバス）の運航</t>
  </si>
  <si>
    <t>個別の学び支援システム運用業務委託</t>
    <phoneticPr fontId="1"/>
  </si>
  <si>
    <t>小学校（40校）に導入している「個別の学び支援システム」に係る運用サポート、研修の実施等</t>
  </si>
  <si>
    <t>・評価については、ほぼ「良好」の評価となった。
・当該年度については完済者が8人以上の場合に加点評価することとしているが、基準を満たしていないことから加点はしなかった。</t>
    <phoneticPr fontId="1"/>
  </si>
  <si>
    <t>杉並第十小学校開放管理室管理運営業務</t>
    <phoneticPr fontId="1"/>
  </si>
  <si>
    <t>杉並第十小学校で行う学校開放事業にあたっての各種管理業務</t>
  </si>
  <si>
    <t>・書類や報告など迅速かつ正確に提出されている。
・前期に自動シャッター鍵の紛失が発生（後に発見）したため、１項目評価を「不備」とした。</t>
    <phoneticPr fontId="1"/>
  </si>
  <si>
    <t>教育情報誌への掲載記事制作等業務委託</t>
    <phoneticPr fontId="1"/>
  </si>
  <si>
    <t>教育情報誌「なみすく」内の見開き２ページの企画・編集・制作等</t>
  </si>
  <si>
    <t>・すべての評価項目において不備はなかった。
・記事は区と充分な協議の上テーマを決めて制作されている。
・webなみすくへの掲載に１か月程度要したため、１項目「やや不備」とした。</t>
    <phoneticPr fontId="1"/>
  </si>
  <si>
    <t>「地域クラブへの移行」を視野に入れた部活動の支援業務委託</t>
    <phoneticPr fontId="1"/>
  </si>
  <si>
    <t>部活動から地域クラブへの移行を視野に入れた部活動の指導等の支援を行う業務</t>
  </si>
  <si>
    <t>生徒136名
教員47名</t>
  </si>
  <si>
    <t>・活動の満足度
・活動の改善点</t>
  </si>
  <si>
    <t>・すべての評価項目について、やや不備又は不備はなかった。
・書類や報告などは前期よりも速やかに行われており、概ね正確に提出されている。
・業務管理体制、業務遂行、従事者の管理についても良好であった。</t>
    <phoneticPr fontId="1"/>
  </si>
  <si>
    <t>部活動活性化事業実施業務委託（単価契約）その１</t>
    <phoneticPr fontId="1"/>
  </si>
  <si>
    <t>部活動の技術指導の業者委託</t>
  </si>
  <si>
    <t>・全ての評価項目において、やや不備又は不備はなかった。
・書類や報告なども提出期限が守られ、正確に提出されている
・業務管理体制、業務遂行、従事者の管理についても良好であった。</t>
    <phoneticPr fontId="1"/>
  </si>
  <si>
    <t>部活動活性化事業実施業務委託（単価契約）その２</t>
    <phoneticPr fontId="1"/>
  </si>
  <si>
    <t>・全ての評価項目において、やや不備又は不備はなかった。
・書類や報告なども概ね提出期限が守られ、正確に提出されている。
・業務管理体制、業務遂行、従事者の管理についても良好であった。</t>
    <phoneticPr fontId="1"/>
  </si>
  <si>
    <t>部活動活性化事業実施業務委託（単価契約）その３</t>
    <phoneticPr fontId="1"/>
  </si>
  <si>
    <t>・全ての評価項目において不備はなかった。
・書類や報告なども概ね提出期限が守られ、正確に提出されている。
・業務管理体制、業務遂行、従事者の管理についても概ね良好であった。
・後期に配慮に欠けた指導に関する減点評価があり、加点・減点評価は-5点となったが、事業者に改善を促した結果、問題は解消された。</t>
    <phoneticPr fontId="1"/>
  </si>
  <si>
    <t>部活動活性化事業実施業務委託（単価契約）その４</t>
    <phoneticPr fontId="1"/>
  </si>
  <si>
    <t>・全ての評価項目において、やや不備又は不備はなかった。
・書類や報告なども概ね提出期限が守られ、概ね正確に提出されている。
・業務管理体制、業務遂行、従事者の管理についても概ね良好であった。</t>
    <phoneticPr fontId="1"/>
  </si>
  <si>
    <t>部活動活性化事業実施業務委託（単価契約）その５</t>
    <phoneticPr fontId="1"/>
  </si>
  <si>
    <t>・全ての評価項目において、やや不備又は不備はなかった。・書類や報告なども概ね提出期限が守られ、概ね正確に提出されている
・業務管理体制、業務遂行、従事者の管理についても概ね良好であった。</t>
    <phoneticPr fontId="1"/>
  </si>
  <si>
    <t>部活動活性化事業実施業務委託（単価契約）その６</t>
    <phoneticPr fontId="1"/>
  </si>
  <si>
    <t>・全ての評価項目において不備はなかった。
・書類や報告なども提出期限が守られ、正確に提出されている。
・業務管理体制、業務遂行、従事者の管理についても概ね良好であった。
・後期に配慮に欠けた指導に関する減点評価があり、加点・減点評価は-5点となったが、事業者に改善を促した結果、問題は解消された。</t>
    <phoneticPr fontId="1"/>
  </si>
  <si>
    <t>部活動活性化事業実施業務委託（単価契約）その７</t>
    <phoneticPr fontId="1"/>
  </si>
  <si>
    <t>・全ての評価項目において、やや不備又は不備はなかった。
・書類や報告なども概ね提出期限が守られ、正確に提出されている。
・業務管理体制、業務遂行、従事者の管理についても概ね良好であった。
・今年度は新入部員が大幅に増え、卒業生もボランティアで指導に来るなどの好循環が生まれていることがら、加点・減点評価では前期に5点とした。</t>
    <phoneticPr fontId="1"/>
  </si>
  <si>
    <t>部活動活性化事業実施業務委託（単価契約）その８</t>
    <phoneticPr fontId="1"/>
  </si>
  <si>
    <t>・全ての評価項目において、やや不備又は不備はなかった。
・書類や報告なども提出期限が守られ、概ね正確に提出されている。
・業務管理体制、業務遂行、従事者の管理についても概ね良好であった。</t>
    <phoneticPr fontId="1"/>
  </si>
  <si>
    <t>部活動活性化事業実施業務委託（単価契約）その９</t>
    <phoneticPr fontId="1"/>
  </si>
  <si>
    <t>部活動活性化事業実施業務委託（単価契約）その１０</t>
    <phoneticPr fontId="1"/>
  </si>
  <si>
    <t>・全ての評価項目において、やや不備又は不備はなかった。
・書類や報告なども概ね提出期限が守られ、概ね正確に提出されている。
・業務管理体制、業務遂行、従事者の管理についても良好であった。</t>
    <phoneticPr fontId="1"/>
  </si>
  <si>
    <t>学校支援本部事業等支援業務委託</t>
    <phoneticPr fontId="1"/>
  </si>
  <si>
    <t>学校支援本部等における相談・助言業務や人材育成業務</t>
  </si>
  <si>
    <t>・すべての評価項目について、不備はなかった。
・書類や報告は迅速に行われている。</t>
    <phoneticPr fontId="1"/>
  </si>
  <si>
    <t>杉並区立学校等外国人英語指導助手派遣業務</t>
    <phoneticPr fontId="1"/>
  </si>
  <si>
    <t>区立学校及び適応指導教室における外国人講師による英語指導の補助の実施</t>
  </si>
  <si>
    <t>杉並区立学校外国語担当者等、適応指導教室支援員</t>
  </si>
  <si>
    <t>・ALTの指導業務等に関する態度や服務について
・ALTの授業による児童及び生徒のコミュニケーションの変化等意欲や態度について
・派遣業者への対応の満足度等</t>
    <phoneticPr fontId="1"/>
  </si>
  <si>
    <t>・前期は全ての評価項目について、やや不備又は不備はなかったが、後期についてはALTの労務管理体制にやや不備があり改善を促した。
・学びの状況診断や英語生活体験、教員研修の他区活用事例に関する情報提供や区にとっての有用な改善提案があったため、前期・後期ともに加点評価を5点とした。</t>
    <phoneticPr fontId="1"/>
  </si>
  <si>
    <t>杉並区立小学校外国語活動及び外国語科支援委託</t>
    <phoneticPr fontId="1"/>
  </si>
  <si>
    <t>区立小学校における日本人英語指導助手のコーディネート業務及び日本人英語指導助手のサポートデスク業務</t>
  </si>
  <si>
    <t>・モニタリングの結果については、全ての評価項目について「良好」であった。
・後期においては、学校の状況を踏まえて有用な提案がされたため、「業務内容について分析を行い、区にとって有用な改善の提案がなされた」として5点の加点評価を行った。</t>
    <phoneticPr fontId="1"/>
  </si>
  <si>
    <t>杉並区立学校（園）における動物飼育支援活動に係る委託</t>
    <phoneticPr fontId="1"/>
  </si>
  <si>
    <t>区立小・中学校・子供園における動物飼育支援活動に係る相談、助言及び動物飼育に通じた教育活動の向上に資する事務の実施</t>
  </si>
  <si>
    <t>・すべての評価項目について、やや不備又は不備はなかった。
・前期は学校からの評価と、迅速対応で加点があった。
・後期は迅速対応についての加点を行った。</t>
    <phoneticPr fontId="1"/>
  </si>
  <si>
    <t>区立学校及び子供園教育調査研究実施委託</t>
    <phoneticPr fontId="1"/>
  </si>
  <si>
    <t>区立学校及び子供園における教育課題の解決及び教育指導の向上に資する調査研究等の実施</t>
  </si>
  <si>
    <t>・全ての評価項目について「良好」であった。</t>
    <phoneticPr fontId="1"/>
  </si>
  <si>
    <t>中学生小笠原自然体験交流事業補助業務委託</t>
    <phoneticPr fontId="1"/>
  </si>
  <si>
    <t>小笠原への往復の船便・宿泊先、海・山の体験事業の手配等、環境保全活動の推進役となる生徒の育成を目的とした派遣事業の実施</t>
  </si>
  <si>
    <t>・全ての評価項目について「良好」であった。
・加点評価として、「業務に対する済美教育センターからの要請に対して迅速に必要な措置を講じた。」との評価を得た。</t>
  </si>
  <si>
    <t>さざんかステップアップ教室「宮前教室」清掃業務請負</t>
    <phoneticPr fontId="1"/>
  </si>
  <si>
    <t>さざんか宮前教室の日常清掃及び定期清掃業務</t>
  </si>
  <si>
    <t>・履行評価票が期日までに提出されないことがあったため、提出書類に関する項目でやや不備とした。
・現場職員や利用者からの評判により加点評価があった。</t>
    <phoneticPr fontId="1"/>
  </si>
  <si>
    <t>○成田図書館・阿佐谷図書館・方南図書館の管理に関する基本協定</t>
    <phoneticPr fontId="1"/>
  </si>
  <si>
    <t xml:space="preserve">成田図書館、阿佐谷図書館及び方南図書館の運営
</t>
  </si>
  <si>
    <t>令和7年4月1日～令和12年3月31日</t>
  </si>
  <si>
    <t>図書館協議会</t>
  </si>
  <si>
    <t>学校教育及び社会教育関係者、家庭教育向上の活動を行う者、学識経験者、区民等全13名</t>
  </si>
  <si>
    <t>来館者781人</t>
  </si>
  <si>
    <t>①図書館の職員について
②図書館の本、新聞、雑誌等の資料について
③図書館の施設について
④図書館のサービスについて</t>
  </si>
  <si>
    <t>・基礎評価の点数は指定管理者グループの平均値である。
・加点、減点の評価も指定管理者グループの平均値である。
・多くの評価項目について、良好、概ね良好であった。
・後期評価では、阿佐谷図書館で予約割当表を資料に挟み込む事故があり減点評価となった。</t>
    <phoneticPr fontId="1"/>
  </si>
  <si>
    <t>○永福図書館及びコミュニティふらっと永福の管理に関する基本協定</t>
    <phoneticPr fontId="1"/>
  </si>
  <si>
    <t>永福図書館及びコミュニティふらっと永福の運営</t>
  </si>
  <si>
    <t>令和6年4月1日～令和11年3月31日</t>
  </si>
  <si>
    <t>学校教育及び社会教育関係者、家庭教育向上の活動を行う者、学識経験者、区民等全14名</t>
  </si>
  <si>
    <t>来館者226人</t>
  </si>
  <si>
    <t>・多くの評価項目について、良好、概ね良好であった。
・月次報告での記載間違いが毎月かなりあったため、不備、やや不備とした。
・大宮中学校区地域連絡協議会に定期参加し、地域内の参加施設のイベントや問題点を共有する事で地域連携を強化している点で加点評価とした。</t>
    <phoneticPr fontId="1"/>
  </si>
  <si>
    <t>○宮前図書館・高井戸図書館の管理に関する基本協定</t>
    <phoneticPr fontId="1"/>
  </si>
  <si>
    <t>宮前図書館・高井戸図書館の運営</t>
  </si>
  <si>
    <t>学校教育及び社会教育関係者、家庭教育向上の活動を行う者、学識経験者、区民等全15名</t>
  </si>
  <si>
    <t>来館者516人</t>
  </si>
  <si>
    <t>・基礎評価の点数は指定管理者グループの平均値である。
・加点、減点の評価も指定管理者グループの平均値である。
・多くの評価項目について、良好、概ね良好であった。
・前期後期ともに図書館運営、利用者サービスにおいて、図書館全体でも有効な特色のある取り組みが行われている点で加点評価とした</t>
    <phoneticPr fontId="1"/>
  </si>
  <si>
    <t>○杉並区立南荻窪図書館、杉並区立下井草図書館及び杉並区立今川図書館の管理に関する基本協定</t>
    <phoneticPr fontId="1"/>
  </si>
  <si>
    <t>南荻窪図書館・下井草図書館・今川図書館の運営及びゆうゆう今川館の施設維持管理</t>
  </si>
  <si>
    <t>学校教育及び社会教育関係者、家庭教育向上の活動を行う者、学識経験者、区民等全16名</t>
  </si>
  <si>
    <t>来館者683人</t>
  </si>
  <si>
    <t>・基礎評価の点数は指定管理者グループの平均値である。
・加点、減点の評価も指定管理者グループの平均値である。
・多くの評価項目について、良好、概ね良好であった。
・提出書類の締め切りや誤記載が改善されないため、やや不備とし、減点した。
・後期評価では、南荻窪図書館で予約割当表の誤廃棄や今川図書館で利用者の登録内容誤修正の事故があり減点評価とした。</t>
    <phoneticPr fontId="1"/>
  </si>
  <si>
    <t>○杉並区立図書館サービス業務委託（中央図書館）</t>
    <phoneticPr fontId="1"/>
  </si>
  <si>
    <t>中央図書館の窓口サービス業務</t>
  </si>
  <si>
    <t>学校教育及び社会教育関係者、家庭教育向上の活動を行う者、学識経験者、区民等全17名</t>
  </si>
  <si>
    <t>来館者314人</t>
  </si>
  <si>
    <t>・多くの評価項目について、良好、概ね良好であった。
・提出書類の締め切りや誤記載が改善されないため、不備、やや不備とした。</t>
    <phoneticPr fontId="1"/>
  </si>
  <si>
    <t>○杉並区立高円寺図書館、杉並区立コミュニティふらっと高円寺南及び杉並区立すぎはち公園永福の管理に関する基本協定</t>
    <phoneticPr fontId="1"/>
  </si>
  <si>
    <t>高円寺図書館及びコミュニティふらっと高円寺南及びすぎはち公園の運営</t>
  </si>
  <si>
    <t>学校教育及び社会教育関係者、家庭教育向上の活動を行う者、学識経験者、区民等全18名</t>
  </si>
  <si>
    <t>来館者250人</t>
  </si>
  <si>
    <t>・多くの評価項目について、良好、概ね良好であった。
・各世代をターゲットにした様々な取り組みを実施していた。その中でも若者向けの「ティーンのためのアートスクール」では、参加者は少ないものの、ほかの施設では行っていないような事業を行い、参加後のアンケートでも絶賛の声が届いていた。また、近隣の学校へのチラシ配りや、利用者への興味があるジャンルアンケートなど、参加者を増やすための取り組みも行っていた。それらの点を評価して加点とした。</t>
    <phoneticPr fontId="1"/>
  </si>
  <si>
    <r>
      <rPr>
        <sz val="11"/>
        <color indexed="10"/>
        <rFont val="ＭＳ Ｐゴシック"/>
        <family val="3"/>
        <charset val="128"/>
      </rPr>
      <t>注１</t>
    </r>
    <r>
      <rPr>
        <sz val="11"/>
        <rFont val="ＭＳ Ｐゴシック"/>
        <family val="3"/>
        <charset val="128"/>
      </rPr>
      <t>　履行評価は、アンケート結果等を参考に、①報告書類の確認、②事業者の自己評価、③立入調査、④ヒアリング、⑤区民からの苦情・要望状況の把握を必須の評価手法として行い、基礎評価と加点・減点評価の得点数で判定します。</t>
    </r>
    <rPh sb="0" eb="1">
      <t>チュウ</t>
    </rPh>
    <rPh sb="3" eb="5">
      <t>リコウ</t>
    </rPh>
    <rPh sb="5" eb="7">
      <t>ヒョウカ</t>
    </rPh>
    <rPh sb="14" eb="16">
      <t>ケッカ</t>
    </rPh>
    <rPh sb="16" eb="17">
      <t>トウ</t>
    </rPh>
    <rPh sb="18" eb="20">
      <t>サンコウ</t>
    </rPh>
    <rPh sb="23" eb="25">
      <t>ホウコク</t>
    </rPh>
    <rPh sb="25" eb="27">
      <t>ショルイ</t>
    </rPh>
    <rPh sb="63" eb="65">
      <t>ヨウボウ</t>
    </rPh>
    <rPh sb="71" eb="73">
      <t>ヒッス</t>
    </rPh>
    <rPh sb="74" eb="76">
      <t>ヒョウカ</t>
    </rPh>
    <rPh sb="76" eb="78">
      <t>シュホウ</t>
    </rPh>
    <rPh sb="81" eb="82">
      <t>オコナ</t>
    </rPh>
    <rPh sb="84" eb="86">
      <t>キソ</t>
    </rPh>
    <rPh sb="86" eb="88">
      <t>ヒョウカ</t>
    </rPh>
    <rPh sb="89" eb="91">
      <t>カテン</t>
    </rPh>
    <rPh sb="92" eb="94">
      <t>ゲンテン</t>
    </rPh>
    <rPh sb="94" eb="96">
      <t>ヒョウカ</t>
    </rPh>
    <rPh sb="97" eb="99">
      <t>トクテン</t>
    </rPh>
    <rPh sb="99" eb="100">
      <t>スウ</t>
    </rPh>
    <rPh sb="101" eb="103">
      <t>ハンテイ</t>
    </rPh>
    <phoneticPr fontId="1"/>
  </si>
  <si>
    <t>ゆうゆう館受付等業務</t>
  </si>
  <si>
    <t>業務区分</t>
    <rPh sb="0" eb="4">
      <t>ギョウムクブン</t>
    </rPh>
    <phoneticPr fontId="1"/>
  </si>
  <si>
    <t>Ｂ　指定管理者</t>
    <phoneticPr fontId="1"/>
  </si>
  <si>
    <t>Ｄ　長期継続契約</t>
    <phoneticPr fontId="1"/>
  </si>
  <si>
    <t>なし</t>
    <phoneticPr fontId="1"/>
  </si>
  <si>
    <t>区</t>
    <rPh sb="0" eb="1">
      <t>ク</t>
    </rPh>
    <phoneticPr fontId="1"/>
  </si>
  <si>
    <t>事業者</t>
    <rPh sb="0" eb="3">
      <t>ジギョウシャ</t>
    </rPh>
    <phoneticPr fontId="1"/>
  </si>
  <si>
    <t>①受託者が非営利法人</t>
    <phoneticPr fontId="1"/>
  </si>
  <si>
    <t>【別紙】ケアハウスに関するモニタリング実施報告書</t>
    <rPh sb="10" eb="11">
      <t>カン</t>
    </rPh>
    <rPh sb="19" eb="24">
      <t>ジッシホウコクショ</t>
    </rPh>
    <phoneticPr fontId="1"/>
  </si>
  <si>
    <t>外部委員を含む第三者評価委員会</t>
    <rPh sb="0" eb="2">
      <t>ガイブ</t>
    </rPh>
    <rPh sb="2" eb="4">
      <t>イイン</t>
    </rPh>
    <rPh sb="5" eb="6">
      <t>フク</t>
    </rPh>
    <rPh sb="7" eb="8">
      <t>ダイ</t>
    </rPh>
    <rPh sb="8" eb="10">
      <t>サンシャ</t>
    </rPh>
    <rPh sb="10" eb="12">
      <t>ヒョウカ</t>
    </rPh>
    <rPh sb="12" eb="15">
      <t>イインカイ</t>
    </rPh>
    <phoneticPr fontId="1"/>
  </si>
  <si>
    <t>履行評価</t>
    <rPh sb="0" eb="2">
      <t>リコウ</t>
    </rPh>
    <rPh sb="2" eb="4">
      <t>ヒョウカ</t>
    </rPh>
    <phoneticPr fontId="1"/>
  </si>
  <si>
    <t>課題と対応</t>
    <rPh sb="0" eb="2">
      <t>カダイ</t>
    </rPh>
    <rPh sb="3" eb="5">
      <t>タイオウ</t>
    </rPh>
    <phoneticPr fontId="1"/>
  </si>
  <si>
    <t>事業名</t>
    <rPh sb="0" eb="2">
      <t>ジギョウ</t>
    </rPh>
    <rPh sb="2" eb="3">
      <t>メイ</t>
    </rPh>
    <phoneticPr fontId="1"/>
  </si>
  <si>
    <t>委託形態</t>
    <rPh sb="0" eb="2">
      <t>イタク</t>
    </rPh>
    <rPh sb="2" eb="4">
      <t>ケイタイ</t>
    </rPh>
    <phoneticPr fontId="1"/>
  </si>
  <si>
    <t>内訳</t>
    <rPh sb="0" eb="2">
      <t>ウチワケ</t>
    </rPh>
    <phoneticPr fontId="1"/>
  </si>
  <si>
    <t>委員会名</t>
    <rPh sb="0" eb="2">
      <t>イイン</t>
    </rPh>
    <rPh sb="2" eb="3">
      <t>カイ</t>
    </rPh>
    <rPh sb="3" eb="4">
      <t>メイ</t>
    </rPh>
    <phoneticPr fontId="1"/>
  </si>
  <si>
    <t>評価結果</t>
    <rPh sb="0" eb="2">
      <t>ヒョウカ</t>
    </rPh>
    <rPh sb="2" eb="4">
      <t>ケッカ</t>
    </rPh>
    <phoneticPr fontId="1"/>
  </si>
  <si>
    <t>対象者と人数</t>
    <rPh sb="0" eb="3">
      <t>タイショウシャ</t>
    </rPh>
    <rPh sb="4" eb="5">
      <t>ニン</t>
    </rPh>
    <rPh sb="5" eb="6">
      <t>スウ</t>
    </rPh>
    <phoneticPr fontId="1"/>
  </si>
  <si>
    <t>Ⅰ　福祉サービス提供の基本方針</t>
    <rPh sb="2" eb="4">
      <t>フクシ</t>
    </rPh>
    <rPh sb="8" eb="10">
      <t>テイキョウ</t>
    </rPh>
    <rPh sb="11" eb="13">
      <t>キホン</t>
    </rPh>
    <rPh sb="13" eb="15">
      <t>ホウシン</t>
    </rPh>
    <phoneticPr fontId="1"/>
  </si>
  <si>
    <t>Ⅱ　組織の運営管理</t>
    <rPh sb="2" eb="4">
      <t>ソシキ</t>
    </rPh>
    <rPh sb="5" eb="7">
      <t>ウンエイ</t>
    </rPh>
    <rPh sb="7" eb="9">
      <t>カンリ</t>
    </rPh>
    <phoneticPr fontId="1"/>
  </si>
  <si>
    <t>Ⅲ　地域等との関係</t>
    <rPh sb="2" eb="4">
      <t>チイキ</t>
    </rPh>
    <rPh sb="4" eb="5">
      <t>トウ</t>
    </rPh>
    <rPh sb="7" eb="9">
      <t>カンケイ</t>
    </rPh>
    <phoneticPr fontId="1"/>
  </si>
  <si>
    <t>Ⅳ　対等なサービス利用関係の構築</t>
    <rPh sb="2" eb="4">
      <t>タイトウ</t>
    </rPh>
    <rPh sb="9" eb="11">
      <t>リヨウ</t>
    </rPh>
    <rPh sb="11" eb="13">
      <t>カンケイ</t>
    </rPh>
    <rPh sb="14" eb="16">
      <t>コウチク</t>
    </rPh>
    <phoneticPr fontId="1"/>
  </si>
  <si>
    <t>Ⅴ　福祉サービス提供過程の確立</t>
    <rPh sb="2" eb="4">
      <t>フクシ</t>
    </rPh>
    <rPh sb="8" eb="10">
      <t>テイキョウ</t>
    </rPh>
    <rPh sb="10" eb="12">
      <t>カテイ</t>
    </rPh>
    <rPh sb="13" eb="15">
      <t>カクリツ</t>
    </rPh>
    <phoneticPr fontId="1"/>
  </si>
  <si>
    <t>Ⅵ　福祉サービスの適切な提供</t>
    <rPh sb="2" eb="4">
      <t>フクシ</t>
    </rPh>
    <rPh sb="9" eb="11">
      <t>テキセツ</t>
    </rPh>
    <rPh sb="12" eb="14">
      <t>テイキョウ</t>
    </rPh>
    <phoneticPr fontId="1"/>
  </si>
  <si>
    <t>杉並区井草介護強化型ケアハウス整備等事業</t>
    <rPh sb="0" eb="2">
      <t>スギナミ</t>
    </rPh>
    <rPh sb="2" eb="3">
      <t>ク</t>
    </rPh>
    <rPh sb="3" eb="5">
      <t>イグサ</t>
    </rPh>
    <rPh sb="5" eb="7">
      <t>カイゴ</t>
    </rPh>
    <rPh sb="7" eb="9">
      <t>キョウカ</t>
    </rPh>
    <rPh sb="9" eb="10">
      <t>ガタ</t>
    </rPh>
    <rPh sb="15" eb="18">
      <t>セイビトウ</t>
    </rPh>
    <rPh sb="18" eb="20">
      <t>ジギョウ</t>
    </rPh>
    <phoneticPr fontId="1"/>
  </si>
  <si>
    <t>ニチイケアハウス井草（ケアハウス）の運営</t>
    <rPh sb="8" eb="10">
      <t>イグサ</t>
    </rPh>
    <rPh sb="18" eb="20">
      <t>ウンエイ</t>
    </rPh>
    <phoneticPr fontId="1"/>
  </si>
  <si>
    <t>A　PFI</t>
    <phoneticPr fontId="1"/>
  </si>
  <si>
    <t>入居者と
その家族
（２７人）</t>
    <rPh sb="0" eb="3">
      <t>ニュウキョシャ</t>
    </rPh>
    <rPh sb="7" eb="9">
      <t>カゾク</t>
    </rPh>
    <rPh sb="13" eb="14">
      <t>ニン</t>
    </rPh>
    <phoneticPr fontId="1"/>
  </si>
  <si>
    <t>〇契約時の事前説明について
〇サービス内容について
〇スタッフの対応について
〇本施設の対応について</t>
    <phoneticPr fontId="1"/>
  </si>
  <si>
    <t>評価
項目</t>
    <rPh sb="0" eb="2">
      <t>ヒョウカ</t>
    </rPh>
    <rPh sb="3" eb="5">
      <t>コウモク</t>
    </rPh>
    <phoneticPr fontId="1"/>
  </si>
  <si>
    <t>●全般的に定められたサービス基準に達しており、質の高い介護サービスが提供されている。
●基準を満たしていない評価項目は無く、改善勧告はしていない。
●利用者の意向が尊重され、利用者へのサービス提供等が適切に行われていた。
●職員の資質向上のため各種研修が実施されている。</t>
    <phoneticPr fontId="1"/>
  </si>
  <si>
    <t>評価Ａの個数</t>
    <rPh sb="0" eb="2">
      <t>ヒョウカ</t>
    </rPh>
    <rPh sb="4" eb="6">
      <t>コスウ</t>
    </rPh>
    <phoneticPr fontId="1"/>
  </si>
  <si>
    <t>【様式１－１】</t>
    <rPh sb="1" eb="3">
      <t>ヨウシキ</t>
    </rPh>
    <phoneticPr fontId="1"/>
  </si>
  <si>
    <r>
      <t>Ｂ　指定管理者</t>
    </r>
    <r>
      <rPr>
        <sz val="11"/>
        <color indexed="10"/>
        <rFont val="ＭＳ Ｐゴシック"/>
        <family val="3"/>
        <charset val="128"/>
      </rPr>
      <t>→右欄に指定期間を記入</t>
    </r>
    <phoneticPr fontId="1"/>
  </si>
  <si>
    <t>初年度、プロポ―ザルにて５年間の期間を選定した場合、２～５年目もプロポ―ザルを選定する。</t>
    <rPh sb="0" eb="3">
      <t>ショネンド</t>
    </rPh>
    <rPh sb="13" eb="15">
      <t>ネンカン</t>
    </rPh>
    <rPh sb="16" eb="18">
      <t>キカン</t>
    </rPh>
    <rPh sb="19" eb="21">
      <t>センテイ</t>
    </rPh>
    <rPh sb="23" eb="25">
      <t>バアイ</t>
    </rPh>
    <rPh sb="29" eb="31">
      <t>ネンメ</t>
    </rPh>
    <rPh sb="39" eb="41">
      <t>センテイ</t>
    </rPh>
    <phoneticPr fontId="1"/>
  </si>
  <si>
    <r>
      <t>Ｄ　長期継続契約→</t>
    </r>
    <r>
      <rPr>
        <sz val="11"/>
        <color indexed="10"/>
        <rFont val="ＭＳ Ｐゴシック"/>
        <family val="3"/>
        <charset val="128"/>
      </rPr>
      <t>右欄に契約期間を記入</t>
    </r>
    <phoneticPr fontId="1"/>
  </si>
  <si>
    <t>アンケート調査実施者</t>
    <rPh sb="5" eb="7">
      <t>チョウサ</t>
    </rPh>
    <rPh sb="7" eb="10">
      <t>ジッシシャ</t>
    </rPh>
    <phoneticPr fontId="1"/>
  </si>
  <si>
    <t>協議会等</t>
    <rPh sb="0" eb="4">
      <t>キョウギカイトウ</t>
    </rPh>
    <phoneticPr fontId="1"/>
  </si>
  <si>
    <t>報告書未提出の理由</t>
    <rPh sb="0" eb="3">
      <t>ホウコクショ</t>
    </rPh>
    <rPh sb="3" eb="6">
      <t>ミテイシュツ</t>
    </rPh>
    <rPh sb="7" eb="9">
      <t>リユウ</t>
    </rPh>
    <phoneticPr fontId="1"/>
  </si>
  <si>
    <t>②受託者が協同組合または法人格のない任意団体等であるが、実質的には個人との契約である</t>
    <phoneticPr fontId="1"/>
  </si>
  <si>
    <t>③業務内容が人的サービスを主としていない</t>
    <phoneticPr fontId="1"/>
  </si>
  <si>
    <t>面談等の相手</t>
    <rPh sb="0" eb="3">
      <t>メンダントウ</t>
    </rPh>
    <rPh sb="4" eb="6">
      <t>アイテ</t>
    </rPh>
    <phoneticPr fontId="1"/>
  </si>
  <si>
    <t>処分の分類</t>
    <rPh sb="0" eb="2">
      <t>ショブン</t>
    </rPh>
    <rPh sb="3" eb="5">
      <t>ブンルイ</t>
    </rPh>
    <phoneticPr fontId="1"/>
  </si>
  <si>
    <t>口頭注意</t>
    <rPh sb="0" eb="2">
      <t>コウトウ</t>
    </rPh>
    <rPh sb="2" eb="4">
      <t>チュウイ</t>
    </rPh>
    <phoneticPr fontId="1"/>
  </si>
  <si>
    <t>文書注意</t>
    <rPh sb="0" eb="2">
      <t>ブンショ</t>
    </rPh>
    <rPh sb="2" eb="4">
      <t>チュウイ</t>
    </rPh>
    <phoneticPr fontId="1"/>
  </si>
  <si>
    <t>改善指示</t>
    <rPh sb="0" eb="2">
      <t>カイゼン</t>
    </rPh>
    <rPh sb="2" eb="4">
      <t>シジ</t>
    </rPh>
    <phoneticPr fontId="1"/>
  </si>
  <si>
    <t>改善勧告</t>
    <phoneticPr fontId="1"/>
  </si>
  <si>
    <t>改善命令</t>
    <phoneticPr fontId="1"/>
  </si>
  <si>
    <t>契約解除等</t>
    <rPh sb="0" eb="2">
      <t>ケイヤク</t>
    </rPh>
    <rPh sb="2" eb="4">
      <t>カイジョ</t>
    </rPh>
    <rPh sb="4" eb="5">
      <t>トウ</t>
    </rPh>
    <phoneticPr fontId="1"/>
  </si>
  <si>
    <t>【様式１－２】</t>
    <rPh sb="1" eb="3">
      <t>ヨウシキ</t>
    </rPh>
    <phoneticPr fontId="1"/>
  </si>
  <si>
    <t>・すべての評価項目について、やや不備又は不備はなかった。
・令和７年9月30日で契約満了のため後期評価なし</t>
    <phoneticPr fontId="1"/>
  </si>
  <si>
    <t>後期評価</t>
    <rPh sb="0" eb="2">
      <t>コウキ</t>
    </rPh>
    <rPh sb="2" eb="4">
      <t>ヒョウカ</t>
    </rPh>
    <phoneticPr fontId="1"/>
  </si>
  <si>
    <t>・日頃の助言や情報提供は非常に役に立つものであった。
・従事者間で役割分担をしていたが、財務書類の仕上げ時期（7月）において、従事者の1名が作業を全くしていなかったことが判明。更に、当該従事者と全く連絡が取れなくなり、連絡体制及びバックアップができる体制の不備が発覚した。これにより、残りの従事者が早急に作業を進めたが、区側もそのリカバリーのため、職員が連日深夜勤務、休日出勤をすることとなり、むしろ負担が増えたため、前期の加点・減点評価は-4点となった。
・後期については主に地方公会計に係る区職員向け研修が委託した業務内容であったが、特段問題なく研修を実施でき、受講者アンケートも研修に対する評価が高かったため、後期は高得点となっている。</t>
    <phoneticPr fontId="1"/>
  </si>
  <si>
    <t>・すべての評価項目についておおむね良好であった。
・加点・減点評価については、職員配置の不足期間に対して－５点の減点があった。一方で、業務改善、人材育成、地域包括支援ネットワークの構築、包括的・継続的ケアマネジメント支援及び認知症高齢者支援の取組に工夫がなされていたことから、加点・減点評価は20点となった。</t>
    <rPh sb="26" eb="28">
      <t>カテン</t>
    </rPh>
    <rPh sb="29" eb="31">
      <t>ゲンテン</t>
    </rPh>
    <rPh sb="31" eb="33">
      <t>ヒョウカ</t>
    </rPh>
    <rPh sb="53" eb="55">
      <t>イッポウ</t>
    </rPh>
    <rPh sb="57" eb="61">
      <t>ギョウムカイゼン</t>
    </rPh>
    <rPh sb="62" eb="66">
      <t>ジンザイイクセイ</t>
    </rPh>
    <rPh sb="67" eb="73">
      <t>チイキホウカツシエン</t>
    </rPh>
    <rPh sb="80" eb="82">
      <t>コウチク</t>
    </rPh>
    <rPh sb="83" eb="86">
      <t>ホウカツテキ</t>
    </rPh>
    <rPh sb="87" eb="90">
      <t>ケイゾクテキ</t>
    </rPh>
    <rPh sb="98" eb="100">
      <t>シエン</t>
    </rPh>
    <rPh sb="100" eb="101">
      <t>オヨ</t>
    </rPh>
    <rPh sb="102" eb="105">
      <t>ニンチショウ</t>
    </rPh>
    <rPh sb="105" eb="107">
      <t>コウレイ</t>
    </rPh>
    <rPh sb="107" eb="108">
      <t>シャ</t>
    </rPh>
    <rPh sb="108" eb="110">
      <t>シエン</t>
    </rPh>
    <rPh sb="111" eb="113">
      <t>トリクミ</t>
    </rPh>
    <rPh sb="114" eb="116">
      <t>クフウ</t>
    </rPh>
    <rPh sb="128" eb="130">
      <t>カテン</t>
    </rPh>
    <rPh sb="131" eb="133">
      <t>ゲンテン</t>
    </rPh>
    <rPh sb="133" eb="135">
      <t>ヒョウカ</t>
    </rPh>
    <rPh sb="138" eb="139">
      <t>テン</t>
    </rPh>
    <phoneticPr fontId="1"/>
  </si>
  <si>
    <t>・すべての評価項目について良好であった。
・加点・減点評価については、組織運営体制、介護予防ケアマネジメント・介護予防支援、認知症高齢者支援及び生活支援体制整備に工夫がなされていたことから、加点・減点評価は20点となった。</t>
    <rPh sb="22" eb="24">
      <t>カテン</t>
    </rPh>
    <rPh sb="25" eb="27">
      <t>ゲンテン</t>
    </rPh>
    <rPh sb="27" eb="29">
      <t>ヒョウカ</t>
    </rPh>
    <rPh sb="35" eb="41">
      <t>ソシキウンエイタイセイ</t>
    </rPh>
    <rPh sb="42" eb="46">
      <t>カイゴヨボウ</t>
    </rPh>
    <rPh sb="55" eb="59">
      <t>カイゴヨボウ</t>
    </rPh>
    <rPh sb="59" eb="61">
      <t>シエン</t>
    </rPh>
    <rPh sb="62" eb="65">
      <t>ニンチショウ</t>
    </rPh>
    <rPh sb="65" eb="67">
      <t>コウレイ</t>
    </rPh>
    <rPh sb="67" eb="68">
      <t>シャ</t>
    </rPh>
    <rPh sb="68" eb="70">
      <t>シエン</t>
    </rPh>
    <rPh sb="70" eb="71">
      <t>オヨ</t>
    </rPh>
    <rPh sb="72" eb="80">
      <t>セイカツシエンタイセイセイビ</t>
    </rPh>
    <phoneticPr fontId="1"/>
  </si>
  <si>
    <t>・すべての評価項目について良好であった。
・加点・減点評価については、業務改善、介護予防ケアマネジメント・介護予防支援、認知症高齢者支援及び生活支援体制整備に工夫がなされていたことから、加点・減点評価は20点となった。</t>
    <rPh sb="22" eb="24">
      <t>カテン</t>
    </rPh>
    <rPh sb="25" eb="27">
      <t>ゲンテン</t>
    </rPh>
    <rPh sb="27" eb="29">
      <t>ヒョウカ</t>
    </rPh>
    <rPh sb="35" eb="39">
      <t>ギョウムカイゼン</t>
    </rPh>
    <rPh sb="53" eb="57">
      <t>カイゴヨボウ</t>
    </rPh>
    <rPh sb="57" eb="59">
      <t>シエン</t>
    </rPh>
    <rPh sb="60" eb="63">
      <t>ニンチショウ</t>
    </rPh>
    <rPh sb="63" eb="65">
      <t>コウレイ</t>
    </rPh>
    <rPh sb="65" eb="66">
      <t>シャ</t>
    </rPh>
    <rPh sb="66" eb="68">
      <t>シエン</t>
    </rPh>
    <rPh sb="68" eb="69">
      <t>オヨ</t>
    </rPh>
    <rPh sb="70" eb="78">
      <t>セイカツシエンタイセイセイビ</t>
    </rPh>
    <phoneticPr fontId="1"/>
  </si>
  <si>
    <t>・すべての評価項目についておおむね良好であった。
・加点・減点評価については、業務改善、介護予防ケアマネジメント・介護予防支援、認知症高齢者支援及び生活支援体制整備に工夫がなされていたことから、加点・減点評価は20点となった。</t>
    <rPh sb="26" eb="28">
      <t>カテン</t>
    </rPh>
    <rPh sb="29" eb="31">
      <t>ゲンテン</t>
    </rPh>
    <rPh sb="31" eb="33">
      <t>ヒョウカ</t>
    </rPh>
    <phoneticPr fontId="1"/>
  </si>
  <si>
    <t>・すべての評価項目についておおむね良好であった。
・加点・減点評価については、ニーズに応じた取組、総合相談支援、介護予防ケアマネジメント・介護予防支援及び認知症高齢者支援に工夫がなされていたことから、加点・減点評価は20点となった。</t>
    <rPh sb="26" eb="28">
      <t>カテン</t>
    </rPh>
    <rPh sb="29" eb="31">
      <t>ゲンテン</t>
    </rPh>
    <rPh sb="31" eb="33">
      <t>ヒョウカ</t>
    </rPh>
    <rPh sb="43" eb="44">
      <t>オウ</t>
    </rPh>
    <rPh sb="46" eb="48">
      <t>トリクミ</t>
    </rPh>
    <rPh sb="49" eb="53">
      <t>ソウゴウソウダン</t>
    </rPh>
    <rPh sb="53" eb="55">
      <t>シエン</t>
    </rPh>
    <rPh sb="75" eb="76">
      <t>オヨ</t>
    </rPh>
    <phoneticPr fontId="1"/>
  </si>
  <si>
    <t>・すべての評価項目についておおむね良好であった。
・加点・減点評価については、職員配置の不足期間に対して－５点の減点があった。</t>
  </si>
  <si>
    <t>・すべての評価項目について良好であった。
・加点・減点評価については、総合相談支援、包括的・継続的ケアマネジメント支援、介護予防ケアマネジメント・介護予防支援及び生活支援体制整備に工夫がなされていたことから、加点・減点評価は20点となった。</t>
    <rPh sb="35" eb="41">
      <t>ソウゴウソウダンシエン</t>
    </rPh>
    <phoneticPr fontId="1"/>
  </si>
  <si>
    <t>・すべての評価項目についておおむね良好であった。
・加点・減点評価については、権利擁護、包括的・継続的ケアマネジメント支援、介護予防ケアマネジメント・介護予防支援及び生活支援体制整備に工夫がなされていたことから、加点・減点評価は20点となった。</t>
    <rPh sb="26" eb="28">
      <t>カテン</t>
    </rPh>
    <rPh sb="29" eb="31">
      <t>ゲンテン</t>
    </rPh>
    <rPh sb="31" eb="33">
      <t>ヒョウカ</t>
    </rPh>
    <rPh sb="81" eb="82">
      <t>オヨ</t>
    </rPh>
    <phoneticPr fontId="1"/>
  </si>
  <si>
    <t>・すべての評価項目について良好であった。
・加点・減点評価については、ニーズに応じた取組、職員配置、家族介護者への支援及び認知症高齢者支援に工夫がなされていたことから、加点・減点評価は20点となった。</t>
    <rPh sb="45" eb="47">
      <t>ショクイン</t>
    </rPh>
    <rPh sb="47" eb="49">
      <t>ハイチ</t>
    </rPh>
    <rPh sb="59" eb="60">
      <t>オヨ</t>
    </rPh>
    <phoneticPr fontId="1"/>
  </si>
  <si>
    <t>・すべての評価項目について良好であった。
・加点・減点評価については、ニーズに応じた取組、地域包括支援ネットワークの構築及び介護予防ケアマネジメント・介護予防支援に工夫がなされていたことから、加点・減点評価は15点となった。</t>
    <rPh sb="60" eb="61">
      <t>オヨ</t>
    </rPh>
    <phoneticPr fontId="1"/>
  </si>
  <si>
    <t>・すべての評価項目について良好であった。
・加点・減点評価については、ニーズに応じた取組、権利擁護、介護予防ケアマネジメント・介護予防支援及び生活支援体制整備に工夫がなされていたことから、加点・減点評価は20点となった。</t>
    <rPh sb="69" eb="70">
      <t>オヨ</t>
    </rPh>
    <phoneticPr fontId="1"/>
  </si>
  <si>
    <t>・すべての評価項目について良好であった。
・加点・減点評価については、地域包括支援ネットワークの構築、地域ケア会議、認知症高齢者支援及び生活支援体制整備に工夫がなされていたことから、加点・減点評価は20点となった。</t>
    <rPh sb="66" eb="67">
      <t>オヨ</t>
    </rPh>
    <phoneticPr fontId="1"/>
  </si>
  <si>
    <t>・すべての評価項目についておおむね良好であった。
・加点・減点評価については、職員配置の不足期間に対して－５点の減点があった。一方で、組織運営体制、地域包括支援ネットワークの構築、包括的・継続的ケアマネジメント支援、認知症高齢者支援及び生活支援体制整備の取組に工夫がなされていたことから、加点・減点評価は20点となった。</t>
    <rPh sb="116" eb="117">
      <t>オヨ</t>
    </rPh>
    <phoneticPr fontId="10"/>
  </si>
  <si>
    <t>・すべての評価項目について良好であった。
・加点・減点評価については、業務改善、人材育成、認知症高齢者支援及び生活支援体制整備の取組に工夫がなされていたことから、加点・減点評価は20点となった。</t>
    <rPh sb="53" eb="54">
      <t>オヨ</t>
    </rPh>
    <phoneticPr fontId="10"/>
  </si>
  <si>
    <t>・すべての評価項目についておおむね良好であった。
・加点・減点評価については、職員配置の不足期間に対して－５点の減点があった。一方で、家族介護者への支援、地域ケア会議、介護予防ケアマネジメント・介護予防支援、認知症高齢者支援及び生活支援体制整備の取組に工夫がなされていたことから、加点・減点評価は20点となった。</t>
    <rPh sb="112" eb="113">
      <t>オヨ</t>
    </rPh>
    <phoneticPr fontId="10"/>
  </si>
  <si>
    <t>・すべての評価項目についておおむね良好であった。
・加点・減点評価については、業務改善、介護予防ケアマネジメント・介護予防支援及び生活支援体制整備に工夫がなされていたことから、加点・減点評価は15点となった。</t>
    <rPh sb="63" eb="64">
      <t>オヨ</t>
    </rPh>
    <phoneticPr fontId="10"/>
  </si>
  <si>
    <t>・すべての評価項目についておおむね良好であった。
・加点・減点評価については、家族介護者への支援、権利擁護、介護予防ケアマネジメント・介護予防支援及び生活支援体制整備に工夫がなされていたことから、加点・減点評価は20点となった。</t>
    <phoneticPr fontId="10"/>
  </si>
  <si>
    <t>・すべての評価項目についておおむね良好であった。
・加点・減点評価については、職員配置の不足期間に対して－５点の減点があった。一方で、ニーズに応じた取組、権利擁護、包括的・継続的ケアマネジメント支援及び生活支援体制整備に工夫がなされていたことから、加点・減点評価は15点となった。</t>
    <rPh sb="99" eb="100">
      <t>オヨ</t>
    </rPh>
    <phoneticPr fontId="10"/>
  </si>
  <si>
    <t>・すべての評価項目についておおむね良好であった。
・加点・減点評価については、地域包括支援ネットワークの構築の取組に工夫がなされていたことから、加点・減点評価は５点となった。</t>
    <phoneticPr fontId="10"/>
  </si>
  <si>
    <t>・すべての評価項目についておおむね良好であった。
・加点・減点評価については、人材育成、地域包括支援ネットワークの構築及び認知症高齢者支援の取組に工夫がなされていたことから、加点・減点評価は15点となった。</t>
    <rPh sb="59" eb="60">
      <t>オヨ</t>
    </rPh>
    <phoneticPr fontId="10"/>
  </si>
  <si>
    <t xml:space="preserve">令和７年度モニタリング実施報告書         </t>
    <phoneticPr fontId="1"/>
  </si>
  <si>
    <t>・今年度から受託を開始したこともあり、前期は業務責任者からの指示が徹底されず、効率的でなく改善の余地があったが、後期は協力して作業が行われ、概ね適切な給食運営がなされている。</t>
    <phoneticPr fontId="1"/>
  </si>
  <si>
    <t>・良好と概ね良好との評価で、防火水槽の溢水時に素早く対応したり、校舎の老朽化に伴い、他水回りの対応も適宜行っている。振替休業日等を利用して、日頃の環境整備では手が回らない箇所も着手でき、とても助かっている。
・積極的に学校行事等に関連した準備や片付けをしっかりと行っている（加点）。</t>
    <phoneticPr fontId="1"/>
  </si>
  <si>
    <t>履行評価　（注１）</t>
    <rPh sb="0" eb="2">
      <t>リコウ</t>
    </rPh>
    <rPh sb="2" eb="4">
      <t>ヒョウカ</t>
    </rPh>
    <rPh sb="6" eb="7">
      <t>チュウ</t>
    </rPh>
    <phoneticPr fontId="1"/>
  </si>
  <si>
    <t>評点（注２）</t>
    <rPh sb="0" eb="2">
      <t>ヒョウテン</t>
    </rPh>
    <rPh sb="3" eb="4">
      <t>チュウ</t>
    </rPh>
    <phoneticPr fontId="1"/>
  </si>
  <si>
    <t>基礎評価
（注３）</t>
    <rPh sb="0" eb="2">
      <t>キソ</t>
    </rPh>
    <rPh sb="2" eb="4">
      <t>ヒョウカ</t>
    </rPh>
    <rPh sb="6" eb="7">
      <t>チュウ</t>
    </rPh>
    <phoneticPr fontId="1"/>
  </si>
  <si>
    <t>加点・減点評価（注４）</t>
    <rPh sb="0" eb="2">
      <t>カテン</t>
    </rPh>
    <rPh sb="3" eb="5">
      <t>ゲンテン</t>
    </rPh>
    <rPh sb="5" eb="7">
      <t>ヒョウカ</t>
    </rPh>
    <rPh sb="8" eb="9">
      <t>チュウ</t>
    </rPh>
    <phoneticPr fontId="1"/>
  </si>
  <si>
    <t>・入力処理仕様書(パンチ要領)及び入力原票に基づき処理が行われている。
・誤入力が起こらないよう担当課との調整を行っている。
・入力処理仕様書(パンチ要領)の保管・管理が適切に行われている。</t>
  </si>
  <si>
    <t>すべての評価項目について、不備はなかった。
自主事業での事前物品販売許可申請遅れ､実施にあたっての周知ﾎﾟｽﾀｰの区お知らせ掲示板への掲出違反や区への事前協議が必要な自主事業についての事前協議書提出遅れなどの減点評価があったが、事業者に改善を促したところ、現在は事業者が対応策を講じたことから問題点が解消されている。
･多世代交流ｲﾍﾞﾝﾄについては､参加者の年齢層に偏りが見受けられるため､今後の開催については｢全世代向け｣を意識した事業実施への改善を求めている｡</t>
    <phoneticPr fontId="1"/>
  </si>
  <si>
    <r>
      <t>注２　</t>
    </r>
    <r>
      <rPr>
        <sz val="11"/>
        <rFont val="ＭＳ Ｐゴシック"/>
        <family val="3"/>
        <charset val="128"/>
      </rPr>
      <t>評価点は、各評価の観点で定められた区分評価した得点数のことで、基礎評価に加点評価を合わせて120点が最高点（限度）となります。</t>
    </r>
    <phoneticPr fontId="1"/>
  </si>
  <si>
    <r>
      <t>注３　</t>
    </r>
    <r>
      <rPr>
        <sz val="11"/>
        <rFont val="ＭＳ Ｐゴシック"/>
        <family val="3"/>
        <charset val="128"/>
      </rPr>
      <t>基礎評価は、契約書・仕様書等で定められた水準を満たしているか否かを100点満点で評価します。評価項目のすべてで「良好」と評価されたときは評点の合計は100点となりますが、評価項目数によって100点を超える場合、あるいは100点に満たない場合は、100点として換算します。</t>
    </r>
    <rPh sb="0" eb="1">
      <t>チュウ</t>
    </rPh>
    <rPh sb="63" eb="65">
      <t>ヒョウカ</t>
    </rPh>
    <rPh sb="88" eb="90">
      <t>ヒョウカ</t>
    </rPh>
    <rPh sb="90" eb="93">
      <t>コウモクスウ</t>
    </rPh>
    <rPh sb="105" eb="107">
      <t>バアイ</t>
    </rPh>
    <rPh sb="121" eb="123">
      <t>バアイ</t>
    </rPh>
    <phoneticPr fontId="1"/>
  </si>
  <si>
    <r>
      <t>注４　</t>
    </r>
    <r>
      <rPr>
        <sz val="11"/>
        <rFont val="ＭＳ Ｐゴシック"/>
        <family val="3"/>
        <charset val="128"/>
      </rPr>
      <t>加点・減点評価は、サービスの向上のためにいかに取り組んでいるか等を±20点を限度として評価します。加点評価は20点を上限、減点評価は－20点を下限とし、加点と減点の合計得点数を記載します。</t>
    </r>
    <rPh sb="0" eb="1">
      <t>チュウ</t>
    </rPh>
    <rPh sb="59" eb="60">
      <t>テン</t>
    </rPh>
    <rPh sb="61" eb="63">
      <t>ジョウゲン</t>
    </rPh>
    <rPh sb="64" eb="66">
      <t>ゲンテン</t>
    </rPh>
    <rPh sb="66" eb="68">
      <t>ヒョウカ</t>
    </rPh>
    <rPh sb="72" eb="73">
      <t>テン</t>
    </rPh>
    <rPh sb="74" eb="76">
      <t>カゲン</t>
    </rPh>
    <rPh sb="79" eb="81">
      <t>カテン</t>
    </rPh>
    <rPh sb="82" eb="84">
      <t>ゲンテン</t>
    </rPh>
    <rPh sb="85" eb="87">
      <t>ゴウケイ</t>
    </rPh>
    <rPh sb="87" eb="88">
      <t>トク</t>
    </rPh>
    <rPh sb="88" eb="89">
      <t>テン</t>
    </rPh>
    <rPh sb="89" eb="90">
      <t>スウ</t>
    </rPh>
    <rPh sb="91" eb="93">
      <t>キサイ</t>
    </rPh>
    <phoneticPr fontId="1"/>
  </si>
  <si>
    <t>▪事前送付書類の内容はわかりやすかったか
▪健診スタッフの応対はどうだったか
▪待ち時間が長いと感じた場所はあったか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</si>
</sst>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8" x14ac:knownFonts="1">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sz val="11"/>
      <color indexed="10"/>
      <name val="ＭＳ Ｐゴシック"/>
      <family val="3"/>
      <charset val="128"/>
    </font>
    <font>
      <sz val="18"/>
      <name val="ＭＳ Ｐゴシック"/>
      <family val="3"/>
      <charset val="128"/>
    </font>
    <font>
      <sz val="12"/>
      <name val="ＭＳ Ｐゴシック"/>
      <family val="3"/>
      <charset val="128"/>
    </font>
    <font>
      <u/>
      <sz val="12"/>
      <name val="ＭＳ Ｐゴシック"/>
      <family val="3"/>
      <charset val="128"/>
    </font>
    <font>
      <sz val="22"/>
      <name val="ＭＳ Ｐゴシック"/>
      <family val="3"/>
      <charset val="128"/>
    </font>
    <font>
      <sz val="10.5"/>
      <color rgb="FF000000"/>
      <name val="ＭＳ Ｐゴシック"/>
      <family val="3"/>
      <charset val="128"/>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b/>
      <sz val="11"/>
      <name val="ＭＳ Ｐゴシック"/>
      <family val="3"/>
      <charset val="128"/>
    </font>
    <font>
      <b/>
      <sz val="16"/>
      <name val="ＭＳ Ｐゴシック"/>
      <family val="3"/>
      <charset val="128"/>
    </font>
    <font>
      <sz val="11"/>
      <color rgb="FF0070C0"/>
      <name val="ＭＳ Ｐゴシック"/>
      <family val="3"/>
      <charset val="128"/>
    </font>
    <font>
      <sz val="14"/>
      <color rgb="FF0070C0"/>
      <name val="ＭＳ Ｐゴシック"/>
      <family val="3"/>
      <charset val="128"/>
    </font>
    <font>
      <sz val="16"/>
      <color rgb="FF0070C0"/>
      <name val="ＭＳ Ｐゴシック"/>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49998474074526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s>
  <cellStyleXfs count="2">
    <xf numFmtId="0" fontId="0" fillId="0" borderId="0">
      <alignment vertical="center"/>
    </xf>
    <xf numFmtId="0" fontId="12" fillId="0" borderId="0">
      <alignment vertical="center"/>
    </xf>
  </cellStyleXfs>
  <cellXfs count="138">
    <xf numFmtId="0" fontId="0" fillId="0" borderId="0" xfId="0">
      <alignment vertical="center"/>
    </xf>
    <xf numFmtId="0" fontId="0" fillId="0" borderId="1" xfId="0" applyBorder="1">
      <alignment vertical="center"/>
    </xf>
    <xf numFmtId="0" fontId="0" fillId="0" borderId="2" xfId="0" applyBorder="1" applyAlignment="1">
      <alignment horizontal="center" vertical="center" wrapText="1"/>
    </xf>
    <xf numFmtId="0" fontId="0" fillId="0" borderId="2" xfId="0" applyBorder="1" applyAlignment="1" applyProtection="1">
      <alignment horizontal="left" vertical="center" wrapText="1"/>
      <protection locked="0"/>
    </xf>
    <xf numFmtId="0" fontId="0" fillId="0" borderId="2" xfId="0" applyBorder="1" applyAlignment="1" applyProtection="1">
      <alignment horizontal="center" vertical="center" wrapText="1"/>
      <protection locked="0"/>
    </xf>
    <xf numFmtId="0" fontId="0" fillId="0" borderId="0" xfId="0" applyProtection="1">
      <alignment vertical="center"/>
      <protection locked="0"/>
    </xf>
    <xf numFmtId="0" fontId="0" fillId="0" borderId="0" xfId="0" applyAlignment="1" applyProtection="1">
      <alignment horizontal="left" vertical="center"/>
      <protection locked="0"/>
    </xf>
    <xf numFmtId="0" fontId="0" fillId="0" borderId="2" xfId="0" applyBorder="1" applyAlignment="1" applyProtection="1">
      <alignment horizontal="center" vertical="center"/>
      <protection locked="0"/>
    </xf>
    <xf numFmtId="0" fontId="0" fillId="0" borderId="2" xfId="0" applyBorder="1" applyAlignment="1" applyProtection="1">
      <alignment vertical="center" wrapText="1"/>
      <protection locked="0"/>
    </xf>
    <xf numFmtId="0" fontId="7" fillId="0" borderId="0" xfId="0" applyFont="1" applyAlignment="1" applyProtection="1">
      <alignment horizontal="right"/>
      <protection locked="0"/>
    </xf>
    <xf numFmtId="0" fontId="6" fillId="0" borderId="0" xfId="0" applyFont="1" applyAlignment="1">
      <alignment horizontal="right" vertical="center"/>
    </xf>
    <xf numFmtId="0" fontId="9" fillId="0" borderId="0" xfId="0" applyFont="1" applyProtection="1">
      <alignment vertical="center"/>
      <protection locked="0"/>
    </xf>
    <xf numFmtId="0" fontId="0" fillId="0" borderId="0" xfId="0" applyAlignment="1" applyProtection="1">
      <alignment horizontal="center" vertical="center"/>
      <protection locked="0"/>
    </xf>
    <xf numFmtId="0" fontId="0" fillId="0" borderId="2" xfId="0" applyBorder="1" applyProtection="1">
      <alignment vertical="center"/>
      <protection locked="0"/>
    </xf>
    <xf numFmtId="0" fontId="13" fillId="3" borderId="2" xfId="0" applyFont="1" applyFill="1" applyBorder="1" applyProtection="1">
      <alignment vertical="center"/>
      <protection locked="0"/>
    </xf>
    <xf numFmtId="0" fontId="13" fillId="3" borderId="2" xfId="0" applyFont="1" applyFill="1" applyBorder="1" applyAlignment="1" applyProtection="1">
      <alignment vertical="center" wrapText="1"/>
      <protection locked="0"/>
    </xf>
    <xf numFmtId="0" fontId="0" fillId="0" borderId="2" xfId="0" applyBorder="1" applyAlignment="1">
      <alignment vertical="center" wrapText="1"/>
    </xf>
    <xf numFmtId="0" fontId="12" fillId="0" borderId="0" xfId="1">
      <alignment vertical="center"/>
    </xf>
    <xf numFmtId="0" fontId="12" fillId="0" borderId="0" xfId="1" applyAlignment="1">
      <alignment horizontal="right" vertical="center"/>
    </xf>
    <xf numFmtId="0" fontId="14" fillId="0" borderId="0" xfId="1" applyFont="1">
      <alignment vertical="center"/>
    </xf>
    <xf numFmtId="0" fontId="2" fillId="0" borderId="0" xfId="1" applyFont="1">
      <alignment vertical="center"/>
    </xf>
    <xf numFmtId="0" fontId="12" fillId="0" borderId="3" xfId="1" applyBorder="1" applyAlignment="1">
      <alignment horizontal="center" vertical="center" wrapText="1"/>
    </xf>
    <xf numFmtId="0" fontId="3" fillId="0" borderId="3" xfId="1" applyFont="1" applyBorder="1" applyAlignment="1">
      <alignment vertical="center" wrapText="1"/>
    </xf>
    <xf numFmtId="0" fontId="12" fillId="0" borderId="0" xfId="1" applyAlignment="1">
      <alignment horizontal="center" vertical="center" wrapText="1"/>
    </xf>
    <xf numFmtId="0" fontId="12" fillId="0" borderId="0" xfId="1" applyAlignment="1">
      <alignment horizontal="left" vertical="top" wrapText="1"/>
    </xf>
    <xf numFmtId="0" fontId="3" fillId="0" borderId="0" xfId="1" applyFont="1" applyAlignment="1">
      <alignment vertical="center" wrapText="1"/>
    </xf>
    <xf numFmtId="57" fontId="12" fillId="0" borderId="0" xfId="1" applyNumberFormat="1" applyAlignment="1">
      <alignment horizontal="center" vertical="top" wrapText="1"/>
    </xf>
    <xf numFmtId="0" fontId="12" fillId="0" borderId="0" xfId="1" applyAlignment="1">
      <alignment horizontal="center" vertical="top" wrapText="1"/>
    </xf>
    <xf numFmtId="9" fontId="12" fillId="0" borderId="0" xfId="1" applyNumberFormat="1" applyAlignment="1">
      <alignment horizontal="left" vertical="top" wrapText="1"/>
    </xf>
    <xf numFmtId="0" fontId="2" fillId="0" borderId="0" xfId="1" applyFont="1" applyAlignment="1">
      <alignment vertical="top" wrapText="1"/>
    </xf>
    <xf numFmtId="0" fontId="12" fillId="0" borderId="0" xfId="1" applyAlignment="1">
      <alignment horizontal="left" vertical="center"/>
    </xf>
    <xf numFmtId="0" fontId="5" fillId="0" borderId="0" xfId="0" applyFont="1" applyAlignment="1">
      <alignment horizontal="center" vertical="center"/>
    </xf>
    <xf numFmtId="0" fontId="0" fillId="4" borderId="2" xfId="0" applyFill="1" applyBorder="1" applyAlignment="1" applyProtection="1">
      <alignment horizontal="center" vertical="center" wrapText="1"/>
      <protection locked="0"/>
    </xf>
    <xf numFmtId="0" fontId="0" fillId="4" borderId="2" xfId="0" applyFill="1" applyBorder="1" applyAlignment="1">
      <alignment horizontal="center" vertical="center" wrapText="1"/>
    </xf>
    <xf numFmtId="57" fontId="0" fillId="0" borderId="2" xfId="0" applyNumberFormat="1" applyBorder="1" applyAlignment="1" applyProtection="1">
      <alignment horizontal="left" vertical="center" wrapText="1"/>
      <protection locked="0"/>
    </xf>
    <xf numFmtId="0" fontId="3" fillId="0" borderId="2" xfId="0" applyFont="1" applyBorder="1" applyAlignment="1" applyProtection="1">
      <alignment vertical="center" wrapText="1"/>
      <protection locked="0"/>
    </xf>
    <xf numFmtId="0" fontId="0" fillId="0" borderId="2" xfId="0" applyBorder="1" applyAlignment="1">
      <alignment horizontal="left" vertical="center" wrapText="1"/>
    </xf>
    <xf numFmtId="0" fontId="0" fillId="0" borderId="2" xfId="0" quotePrefix="1" applyBorder="1" applyAlignment="1" applyProtection="1">
      <alignment horizontal="left" vertical="center" wrapText="1"/>
      <protection locked="0"/>
    </xf>
    <xf numFmtId="9" fontId="0" fillId="0" borderId="2" xfId="0" quotePrefix="1" applyNumberFormat="1" applyBorder="1" applyAlignment="1" applyProtection="1">
      <alignment horizontal="center" vertical="center" wrapText="1"/>
      <protection locked="0"/>
    </xf>
    <xf numFmtId="0" fontId="11" fillId="0" borderId="2" xfId="0" applyFont="1" applyBorder="1" applyAlignment="1">
      <alignment horizontal="left" vertical="center" wrapText="1"/>
    </xf>
    <xf numFmtId="0" fontId="3" fillId="0" borderId="2" xfId="0" applyFont="1" applyBorder="1" applyAlignment="1" applyProtection="1">
      <alignment horizontal="center" vertical="center" wrapText="1"/>
      <protection locked="0"/>
    </xf>
    <xf numFmtId="0" fontId="0" fillId="2" borderId="4" xfId="0" applyFill="1" applyBorder="1" applyAlignment="1">
      <alignment horizontal="center" vertical="center" wrapText="1"/>
    </xf>
    <xf numFmtId="0" fontId="0" fillId="2" borderId="4" xfId="0" applyFill="1" applyBorder="1" applyAlignment="1">
      <alignment horizontal="center" vertical="center"/>
    </xf>
    <xf numFmtId="0" fontId="5" fillId="0" borderId="0" xfId="0" applyFont="1">
      <alignment vertical="center"/>
    </xf>
    <xf numFmtId="0" fontId="8" fillId="0" borderId="0" xfId="0" applyFont="1" applyAlignment="1"/>
    <xf numFmtId="176" fontId="0" fillId="0" borderId="2" xfId="0" quotePrefix="1" applyNumberFormat="1" applyBorder="1" applyAlignment="1" applyProtection="1">
      <alignment horizontal="center" vertical="center" wrapText="1"/>
      <protection locked="0"/>
    </xf>
    <xf numFmtId="0" fontId="0" fillId="6" borderId="2" xfId="0" applyFill="1" applyBorder="1" applyAlignment="1">
      <alignment horizontal="center" vertical="center" wrapText="1"/>
    </xf>
    <xf numFmtId="0" fontId="3" fillId="4" borderId="2" xfId="0" applyFont="1" applyFill="1" applyBorder="1" applyAlignment="1" applyProtection="1">
      <alignment horizontal="center" vertical="center" wrapText="1"/>
      <protection locked="0"/>
    </xf>
    <xf numFmtId="0" fontId="12" fillId="5" borderId="2" xfId="1" applyFill="1" applyBorder="1" applyAlignment="1">
      <alignment horizontal="center" vertical="center" wrapText="1"/>
    </xf>
    <xf numFmtId="0" fontId="17" fillId="5" borderId="2" xfId="1" applyFont="1" applyFill="1" applyBorder="1" applyAlignment="1">
      <alignment horizontal="center" vertical="center" wrapText="1"/>
    </xf>
    <xf numFmtId="0" fontId="4" fillId="0" borderId="0" xfId="0" applyFont="1">
      <alignment vertical="center"/>
    </xf>
    <xf numFmtId="0" fontId="0" fillId="0" borderId="5" xfId="0" applyBorder="1" applyAlignment="1">
      <alignment horizontal="left" vertical="center"/>
    </xf>
    <xf numFmtId="0" fontId="0" fillId="0" borderId="5" xfId="0" applyBorder="1" applyAlignment="1">
      <alignment horizontal="left" vertical="top" wrapText="1"/>
    </xf>
    <xf numFmtId="0" fontId="0" fillId="0" borderId="5" xfId="0" applyBorder="1" applyAlignment="1">
      <alignment horizontal="center" vertical="top" wrapText="1"/>
    </xf>
    <xf numFmtId="57" fontId="0" fillId="0" borderId="5" xfId="0" applyNumberFormat="1" applyBorder="1" applyAlignment="1">
      <alignment horizontal="center" vertical="top" wrapText="1"/>
    </xf>
    <xf numFmtId="9" fontId="0" fillId="0" borderId="5" xfId="0" applyNumberFormat="1" applyBorder="1" applyAlignment="1">
      <alignment horizontal="left" vertical="top" wrapText="1"/>
    </xf>
    <xf numFmtId="0" fontId="0" fillId="0" borderId="5" xfId="0" applyBorder="1" applyAlignment="1">
      <alignment horizontal="center" vertical="center" wrapText="1"/>
    </xf>
    <xf numFmtId="0" fontId="2" fillId="0" borderId="5" xfId="0" applyFont="1" applyBorder="1" applyAlignment="1">
      <alignment vertical="top" wrapText="1"/>
    </xf>
    <xf numFmtId="0" fontId="0" fillId="0" borderId="0" xfId="0" applyAlignment="1">
      <alignment horizontal="left" vertical="top" wrapText="1"/>
    </xf>
    <xf numFmtId="0" fontId="0" fillId="0" borderId="0" xfId="0" applyAlignment="1">
      <alignment horizontal="left" vertical="center"/>
    </xf>
    <xf numFmtId="0" fontId="0" fillId="0" borderId="0" xfId="0" applyAlignment="1">
      <alignment horizontal="center" vertical="top" wrapText="1"/>
    </xf>
    <xf numFmtId="57" fontId="0" fillId="0" borderId="0" xfId="0" applyNumberFormat="1" applyAlignment="1">
      <alignment horizontal="center" vertical="top" wrapText="1"/>
    </xf>
    <xf numFmtId="9" fontId="0" fillId="0" borderId="0" xfId="0" applyNumberFormat="1" applyAlignment="1">
      <alignment horizontal="left" vertical="top" wrapText="1"/>
    </xf>
    <xf numFmtId="0" fontId="0" fillId="0" borderId="0" xfId="0" applyAlignment="1">
      <alignment horizontal="center" vertical="center" wrapText="1"/>
    </xf>
    <xf numFmtId="0" fontId="2" fillId="0" borderId="0" xfId="0" applyFont="1" applyAlignment="1">
      <alignment vertical="top" wrapText="1"/>
    </xf>
    <xf numFmtId="0" fontId="0" fillId="0" borderId="2" xfId="0" applyBorder="1" applyAlignment="1">
      <alignment horizontal="center"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4" xfId="0" applyFill="1" applyBorder="1" applyAlignment="1">
      <alignment horizontal="center" vertical="center" wrapText="1"/>
    </xf>
    <xf numFmtId="0" fontId="0" fillId="2" borderId="2" xfId="0" applyFill="1" applyBorder="1" applyAlignment="1">
      <alignment horizontal="center" vertical="center" wrapText="1"/>
    </xf>
    <xf numFmtId="0" fontId="8" fillId="0" borderId="0" xfId="0" applyFont="1" applyAlignment="1">
      <alignment horizontal="right"/>
    </xf>
    <xf numFmtId="0" fontId="5" fillId="0" borderId="0" xfId="0" applyFont="1" applyAlignment="1">
      <alignment horizontal="center" vertical="center"/>
    </xf>
    <xf numFmtId="0" fontId="3" fillId="2" borderId="2" xfId="0" applyFont="1" applyFill="1" applyBorder="1" applyAlignment="1">
      <alignment horizontal="center" vertical="center" wrapText="1"/>
    </xf>
    <xf numFmtId="0" fontId="0" fillId="2" borderId="7" xfId="0" applyFill="1" applyBorder="1" applyAlignment="1">
      <alignment horizontal="center" vertical="center"/>
    </xf>
    <xf numFmtId="0" fontId="0" fillId="2" borderId="5" xfId="0" applyFill="1" applyBorder="1">
      <alignment vertical="center"/>
    </xf>
    <xf numFmtId="0" fontId="0" fillId="2" borderId="6" xfId="0" applyFill="1" applyBorder="1">
      <alignment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0" borderId="0" xfId="1" applyFont="1" applyAlignment="1">
      <alignment horizontal="left" vertical="center" wrapText="1"/>
    </xf>
    <xf numFmtId="0" fontId="12" fillId="0" borderId="0" xfId="1" applyAlignment="1">
      <alignment horizontal="left" vertical="center"/>
    </xf>
    <xf numFmtId="0" fontId="3" fillId="0" borderId="3" xfId="1" applyFont="1" applyBorder="1" applyAlignment="1">
      <alignment horizontal="center" vertical="center" wrapText="1"/>
    </xf>
    <xf numFmtId="0" fontId="12" fillId="0" borderId="11" xfId="1" applyBorder="1">
      <alignment vertical="center"/>
    </xf>
    <xf numFmtId="0" fontId="12" fillId="0" borderId="4" xfId="1" applyBorder="1">
      <alignment vertical="center"/>
    </xf>
    <xf numFmtId="0" fontId="12" fillId="0" borderId="8" xfId="1" applyBorder="1" applyAlignment="1">
      <alignment horizontal="center" vertical="center" wrapText="1"/>
    </xf>
    <xf numFmtId="0" fontId="12" fillId="0" borderId="9" xfId="1" applyBorder="1" applyAlignment="1">
      <alignment horizontal="center" vertical="center" wrapText="1"/>
    </xf>
    <xf numFmtId="0" fontId="12" fillId="0" borderId="10" xfId="1" applyBorder="1" applyAlignment="1">
      <alignment horizontal="center" vertical="center" wrapText="1"/>
    </xf>
    <xf numFmtId="0" fontId="3" fillId="0" borderId="7"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 xfId="1" applyFont="1" applyBorder="1" applyAlignment="1">
      <alignment horizontal="center" vertical="center" wrapText="1"/>
    </xf>
    <xf numFmtId="0" fontId="3" fillId="0" borderId="14" xfId="1" applyFont="1" applyBorder="1" applyAlignment="1">
      <alignment horizontal="center" vertical="center" wrapText="1"/>
    </xf>
    <xf numFmtId="0" fontId="12" fillId="0" borderId="5" xfId="1" applyBorder="1" applyAlignment="1">
      <alignment horizontal="center" vertical="center" wrapText="1"/>
    </xf>
    <xf numFmtId="0" fontId="12" fillId="0" borderId="6" xfId="1" applyBorder="1" applyAlignment="1">
      <alignment horizontal="center" vertical="center" wrapText="1"/>
    </xf>
    <xf numFmtId="0" fontId="12" fillId="0" borderId="1" xfId="1" applyBorder="1" applyAlignment="1">
      <alignment horizontal="center" vertical="center" wrapText="1"/>
    </xf>
    <xf numFmtId="0" fontId="12" fillId="0" borderId="14" xfId="1" applyBorder="1" applyAlignment="1">
      <alignment horizontal="center" vertical="center" wrapText="1"/>
    </xf>
    <xf numFmtId="0" fontId="0" fillId="0" borderId="8" xfId="1" applyFont="1" applyBorder="1" applyAlignment="1">
      <alignment horizontal="center" vertical="center" wrapText="1"/>
    </xf>
    <xf numFmtId="0" fontId="12" fillId="0" borderId="7" xfId="1" applyBorder="1" applyAlignment="1">
      <alignment horizontal="center" vertical="center" wrapText="1"/>
    </xf>
    <xf numFmtId="0" fontId="12" fillId="0" borderId="13" xfId="1" applyBorder="1" applyAlignment="1">
      <alignment horizontal="center" vertical="center" wrapText="1"/>
    </xf>
    <xf numFmtId="0" fontId="12" fillId="0" borderId="15" xfId="1" applyBorder="1" applyAlignment="1">
      <alignment horizontal="center" vertical="center" wrapText="1"/>
    </xf>
    <xf numFmtId="0" fontId="12" fillId="0" borderId="12" xfId="1" applyBorder="1" applyAlignment="1">
      <alignment horizontal="center" vertical="center" wrapText="1"/>
    </xf>
    <xf numFmtId="0" fontId="12" fillId="0" borderId="11" xfId="1" applyBorder="1" applyAlignment="1">
      <alignment horizontal="center" vertical="center" wrapText="1"/>
    </xf>
    <xf numFmtId="0" fontId="12" fillId="0" borderId="4" xfId="1" applyBorder="1" applyAlignment="1">
      <alignment horizontal="center" vertical="center" wrapText="1"/>
    </xf>
    <xf numFmtId="0" fontId="12" fillId="5" borderId="2" xfId="1" applyFill="1" applyBorder="1" applyAlignment="1">
      <alignment horizontal="left" vertical="top" wrapText="1"/>
    </xf>
    <xf numFmtId="0" fontId="12" fillId="0" borderId="0" xfId="1" applyAlignment="1">
      <alignment horizontal="center" vertical="center" wrapText="1"/>
    </xf>
    <xf numFmtId="0" fontId="12" fillId="0" borderId="3" xfId="1" applyBorder="1" applyAlignment="1">
      <alignment horizontal="center" vertical="center" wrapText="1"/>
    </xf>
    <xf numFmtId="0" fontId="12" fillId="0" borderId="13" xfId="1" applyBorder="1" applyAlignment="1">
      <alignment horizontal="left" vertical="top" wrapText="1"/>
    </xf>
    <xf numFmtId="0" fontId="12" fillId="0" borderId="15" xfId="1" applyBorder="1" applyAlignment="1">
      <alignment horizontal="left" vertical="top" wrapText="1"/>
    </xf>
    <xf numFmtId="0" fontId="12" fillId="5" borderId="2" xfId="1" applyFill="1" applyBorder="1" applyAlignment="1">
      <alignment horizontal="center" vertical="center" textRotation="255"/>
    </xf>
    <xf numFmtId="0" fontId="12" fillId="5" borderId="3" xfId="1" applyFill="1" applyBorder="1" applyAlignment="1">
      <alignment vertical="center" wrapText="1"/>
    </xf>
    <xf numFmtId="0" fontId="12" fillId="5" borderId="4" xfId="1" applyFill="1" applyBorder="1" applyAlignment="1">
      <alignment vertical="center" wrapText="1"/>
    </xf>
    <xf numFmtId="0" fontId="3" fillId="5" borderId="3" xfId="1" applyFont="1" applyFill="1" applyBorder="1" applyAlignment="1">
      <alignment horizontal="center" vertical="center" wrapText="1"/>
    </xf>
    <xf numFmtId="0" fontId="3" fillId="5" borderId="4" xfId="1" applyFont="1" applyFill="1" applyBorder="1" applyAlignment="1">
      <alignment horizontal="center" vertical="center" wrapText="1"/>
    </xf>
    <xf numFmtId="57" fontId="12" fillId="5" borderId="3" xfId="1" applyNumberFormat="1" applyFill="1" applyBorder="1" applyAlignment="1">
      <alignment horizontal="center" vertical="center" wrapText="1"/>
    </xf>
    <xf numFmtId="57" fontId="12" fillId="5" borderId="4" xfId="1" applyNumberFormat="1" applyFill="1" applyBorder="1" applyAlignment="1">
      <alignment horizontal="center" vertical="center" wrapText="1"/>
    </xf>
    <xf numFmtId="0" fontId="0" fillId="0" borderId="7" xfId="1" applyFont="1" applyBorder="1" applyAlignment="1">
      <alignment horizontal="left" vertical="top" wrapText="1"/>
    </xf>
    <xf numFmtId="0" fontId="12" fillId="0" borderId="6" xfId="1" applyBorder="1" applyAlignment="1">
      <alignment horizontal="left" vertical="top" wrapText="1"/>
    </xf>
    <xf numFmtId="0" fontId="12" fillId="0" borderId="12" xfId="1" applyBorder="1" applyAlignment="1">
      <alignment horizontal="left" vertical="top" wrapText="1"/>
    </xf>
    <xf numFmtId="0" fontId="12" fillId="0" borderId="14" xfId="1" applyBorder="1" applyAlignment="1">
      <alignment horizontal="left" vertical="top" wrapText="1"/>
    </xf>
    <xf numFmtId="0" fontId="12" fillId="0" borderId="0" xfId="1" applyAlignment="1">
      <alignment horizontal="center" vertical="center" textRotation="255"/>
    </xf>
    <xf numFmtId="0" fontId="12" fillId="0" borderId="0" xfId="1" applyAlignment="1">
      <alignment horizontal="left" vertical="top" wrapText="1"/>
    </xf>
    <xf numFmtId="57" fontId="12" fillId="0" borderId="0" xfId="1" applyNumberFormat="1" applyAlignment="1">
      <alignment horizontal="center" vertical="top" wrapText="1"/>
    </xf>
    <xf numFmtId="0" fontId="12" fillId="0" borderId="0" xfId="1" applyAlignment="1">
      <alignment horizontal="center" vertical="top" wrapText="1"/>
    </xf>
    <xf numFmtId="0" fontId="15" fillId="5" borderId="3" xfId="1" applyFont="1" applyFill="1" applyBorder="1" applyAlignment="1">
      <alignment horizontal="center" vertical="center" wrapText="1"/>
    </xf>
    <xf numFmtId="0" fontId="15" fillId="5" borderId="4" xfId="1" applyFont="1" applyFill="1" applyBorder="1" applyAlignment="1">
      <alignment horizontal="center" vertical="center" wrapText="1"/>
    </xf>
    <xf numFmtId="49" fontId="16" fillId="5" borderId="3" xfId="1" applyNumberFormat="1" applyFont="1" applyFill="1" applyBorder="1" applyAlignment="1">
      <alignment horizontal="center" vertical="center" wrapText="1"/>
    </xf>
    <xf numFmtId="49" fontId="16" fillId="5" borderId="4" xfId="1" applyNumberFormat="1" applyFont="1" applyFill="1" applyBorder="1" applyAlignment="1">
      <alignment horizontal="center" vertical="center" wrapText="1"/>
    </xf>
    <xf numFmtId="9" fontId="16" fillId="5" borderId="3" xfId="1" applyNumberFormat="1" applyFont="1" applyFill="1" applyBorder="1" applyAlignment="1">
      <alignment horizontal="center" vertical="center" wrapText="1"/>
    </xf>
    <xf numFmtId="9" fontId="16" fillId="5" borderId="4" xfId="1" applyNumberFormat="1" applyFont="1" applyFill="1" applyBorder="1" applyAlignment="1">
      <alignment horizontal="center" vertical="center" wrapText="1"/>
    </xf>
    <xf numFmtId="0" fontId="15" fillId="5" borderId="2" xfId="1" applyFont="1" applyFill="1" applyBorder="1" applyAlignment="1">
      <alignment horizontal="left" vertical="top" wrapText="1"/>
    </xf>
    <xf numFmtId="0" fontId="0" fillId="5" borderId="3" xfId="1" applyFont="1" applyFill="1" applyBorder="1" applyAlignment="1">
      <alignment horizontal="left" vertical="top" wrapText="1"/>
    </xf>
    <xf numFmtId="0" fontId="12" fillId="5" borderId="4" xfId="1" applyFill="1" applyBorder="1" applyAlignment="1">
      <alignment horizontal="left" vertical="top" wrapText="1"/>
    </xf>
    <xf numFmtId="9" fontId="12" fillId="0" borderId="0" xfId="1" applyNumberFormat="1" applyAlignment="1">
      <alignment horizontal="left" vertical="top" wrapText="1"/>
    </xf>
    <xf numFmtId="0" fontId="2" fillId="0" borderId="0" xfId="1" applyFont="1" applyAlignment="1">
      <alignment vertical="top" wrapText="1"/>
    </xf>
  </cellXfs>
  <cellStyles count="2">
    <cellStyle name="標準" xfId="0" builtinId="0"/>
    <cellStyle name="標準 2" xfId="1" xr:uid="{E6E7B5E9-C975-4755-ABE9-F704F4A1DB96}"/>
  </cellStyles>
  <dxfs count="7">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9" defaultPivotStyle="PivotStyleLight16"/>
  <colors>
    <mruColors>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 Id="rId14"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93740</xdr:colOff>
      <xdr:row>1</xdr:row>
      <xdr:rowOff>58964</xdr:rowOff>
    </xdr:from>
    <xdr:to>
      <xdr:col>5</xdr:col>
      <xdr:colOff>500442</xdr:colOff>
      <xdr:row>3</xdr:row>
      <xdr:rowOff>483809</xdr:rowOff>
    </xdr:to>
    <xdr:sp macro="" textlink="">
      <xdr:nvSpPr>
        <xdr:cNvPr id="2" name="正方形/長方形 1">
          <a:extLst>
            <a:ext uri="{FF2B5EF4-FFF2-40B4-BE49-F238E27FC236}">
              <a16:creationId xmlns:a16="http://schemas.microsoft.com/office/drawing/2014/main" id="{4CD1BB16-20AF-4D5E-BD96-E86B40790F03}"/>
            </a:ext>
          </a:extLst>
        </xdr:cNvPr>
        <xdr:cNvSpPr/>
      </xdr:nvSpPr>
      <xdr:spPr bwMode="auto">
        <a:xfrm>
          <a:off x="1076720" y="241844"/>
          <a:ext cx="3424222" cy="1019205"/>
        </a:xfrm>
        <a:prstGeom prst="rect">
          <a:avLst/>
        </a:pr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xdr:spPr>
      <xdr:txBody>
        <a:bodyPr vertOverflow="clip" wrap="square" lIns="18288" tIns="0" rIns="0" bIns="0" rtlCol="0" anchor="ctr" upright="1"/>
        <a:lstStyle/>
        <a:p>
          <a:pPr algn="l"/>
          <a:endParaRPr kumimoji="1" lang="ja-JP" altLang="en-US" sz="1100"/>
        </a:p>
      </xdr:txBody>
    </xdr:sp>
    <xdr:clientData/>
  </xdr:twoCellAnchor>
  <xdr:twoCellAnchor>
    <xdr:from>
      <xdr:col>2</xdr:col>
      <xdr:colOff>219116</xdr:colOff>
      <xdr:row>1</xdr:row>
      <xdr:rowOff>104321</xdr:rowOff>
    </xdr:from>
    <xdr:to>
      <xdr:col>5</xdr:col>
      <xdr:colOff>664877</xdr:colOff>
      <xdr:row>3</xdr:row>
      <xdr:rowOff>467177</xdr:rowOff>
    </xdr:to>
    <xdr:grpSp>
      <xdr:nvGrpSpPr>
        <xdr:cNvPr id="3" name="グループ化 2">
          <a:extLst>
            <a:ext uri="{FF2B5EF4-FFF2-40B4-BE49-F238E27FC236}">
              <a16:creationId xmlns:a16="http://schemas.microsoft.com/office/drawing/2014/main" id="{F81EFFBF-EBA0-4E81-89A6-F98A88BE2A90}"/>
            </a:ext>
          </a:extLst>
        </xdr:cNvPr>
        <xdr:cNvGrpSpPr/>
      </xdr:nvGrpSpPr>
      <xdr:grpSpPr>
        <a:xfrm>
          <a:off x="1198830" y="289378"/>
          <a:ext cx="3471990" cy="961570"/>
          <a:chOff x="2100412" y="346835"/>
          <a:chExt cx="3789178" cy="651360"/>
        </a:xfrm>
      </xdr:grpSpPr>
      <xdr:sp macro="" textlink="">
        <xdr:nvSpPr>
          <xdr:cNvPr id="4" name="テキスト ボックス 3">
            <a:extLst>
              <a:ext uri="{FF2B5EF4-FFF2-40B4-BE49-F238E27FC236}">
                <a16:creationId xmlns:a16="http://schemas.microsoft.com/office/drawing/2014/main" id="{30663370-B3E7-BFC7-7745-5FAB0A0BA29B}"/>
              </a:ext>
            </a:extLst>
          </xdr:cNvPr>
          <xdr:cNvSpPr txBox="1"/>
        </xdr:nvSpPr>
        <xdr:spPr>
          <a:xfrm>
            <a:off x="2100412" y="518859"/>
            <a:ext cx="1343419" cy="46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ja-JP" altLang="en-US" sz="1050" b="0" i="0" u="none" strike="noStrike">
                <a:solidFill>
                  <a:schemeClr val="dk1"/>
                </a:solidFill>
                <a:latin typeface="+mn-lt"/>
                <a:ea typeface="+mn-ea"/>
                <a:cs typeface="+mn-cs"/>
              </a:rPr>
              <a:t>Ａ　ＰＦＩ</a:t>
            </a:r>
            <a:endParaRPr lang="en-US" altLang="ja-JP" sz="1050"/>
          </a:p>
          <a:p>
            <a:r>
              <a:rPr lang="ja-JP" altLang="en-US" sz="1050" b="0" i="0" u="none" strike="noStrike">
                <a:solidFill>
                  <a:schemeClr val="dk1"/>
                </a:solidFill>
                <a:latin typeface="+mn-lt"/>
                <a:ea typeface="+mn-ea"/>
                <a:cs typeface="+mn-cs"/>
              </a:rPr>
              <a:t>Ｂ　指定管理者</a:t>
            </a:r>
            <a:endParaRPr lang="en-US" altLang="ja-JP" sz="1050" b="0" i="0" u="none" strike="noStrike">
              <a:solidFill>
                <a:schemeClr val="dk1"/>
              </a:solidFill>
              <a:latin typeface="+mn-lt"/>
              <a:ea typeface="+mn-ea"/>
              <a:cs typeface="+mn-cs"/>
            </a:endParaRPr>
          </a:p>
          <a:p>
            <a:r>
              <a:rPr lang="ja-JP" altLang="en-US" sz="1050" b="0" i="0" u="none" strike="noStrike">
                <a:solidFill>
                  <a:schemeClr val="dk1"/>
                </a:solidFill>
                <a:latin typeface="+mn-lt"/>
                <a:ea typeface="+mn-ea"/>
                <a:cs typeface="+mn-cs"/>
              </a:rPr>
              <a:t>Ｃ　</a:t>
            </a:r>
            <a:r>
              <a:rPr lang="ja-JP" altLang="ja-JP" sz="1100" b="0" i="0">
                <a:solidFill>
                  <a:schemeClr val="dk1"/>
                </a:solidFill>
                <a:latin typeface="+mn-lt"/>
                <a:ea typeface="+mn-ea"/>
                <a:cs typeface="+mn-cs"/>
              </a:rPr>
              <a:t>プロポーザル</a:t>
            </a:r>
            <a:endParaRPr lang="ja-JP" altLang="en-US" sz="1050" b="0" i="0" u="none" strike="noStrike">
              <a:solidFill>
                <a:schemeClr val="dk1"/>
              </a:solidFill>
              <a:latin typeface="+mn-lt"/>
              <a:ea typeface="+mn-ea"/>
              <a:cs typeface="+mn-cs"/>
            </a:endParaRPr>
          </a:p>
        </xdr:txBody>
      </xdr:sp>
      <xdr:sp macro="" textlink="">
        <xdr:nvSpPr>
          <xdr:cNvPr id="5" name="テキスト ボックス 4">
            <a:extLst>
              <a:ext uri="{FF2B5EF4-FFF2-40B4-BE49-F238E27FC236}">
                <a16:creationId xmlns:a16="http://schemas.microsoft.com/office/drawing/2014/main" id="{F62C5359-69E6-9F59-FACE-A53D767FDE48}"/>
              </a:ext>
            </a:extLst>
          </xdr:cNvPr>
          <xdr:cNvSpPr txBox="1"/>
        </xdr:nvSpPr>
        <xdr:spPr>
          <a:xfrm>
            <a:off x="3496061" y="532633"/>
            <a:ext cx="2393529" cy="465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ja-JP" altLang="en-US" sz="1050" b="0" i="0">
                <a:solidFill>
                  <a:schemeClr val="dk1"/>
                </a:solidFill>
                <a:latin typeface="+mn-lt"/>
                <a:ea typeface="+mn-ea"/>
                <a:cs typeface="+mn-cs"/>
              </a:rPr>
              <a:t>Ｄ</a:t>
            </a:r>
            <a:r>
              <a:rPr lang="ja-JP" altLang="ja-JP" sz="1050" b="0" i="0">
                <a:solidFill>
                  <a:schemeClr val="dk1"/>
                </a:solidFill>
                <a:latin typeface="+mn-lt"/>
                <a:ea typeface="+mn-ea"/>
                <a:cs typeface="+mn-cs"/>
              </a:rPr>
              <a:t>　</a:t>
            </a:r>
            <a:r>
              <a:rPr lang="ja-JP" altLang="ja-JP" sz="1100" b="0" i="0">
                <a:solidFill>
                  <a:schemeClr val="dk1"/>
                </a:solidFill>
                <a:latin typeface="+mn-lt"/>
                <a:ea typeface="+mn-ea"/>
                <a:cs typeface="+mn-cs"/>
              </a:rPr>
              <a:t>長期継続契約</a:t>
            </a:r>
            <a:endParaRPr lang="en-US" altLang="ja-JP" sz="1050" b="0" i="0">
              <a:solidFill>
                <a:schemeClr val="dk1"/>
              </a:solidFill>
              <a:latin typeface="+mn-lt"/>
              <a:ea typeface="+mn-ea"/>
              <a:cs typeface="+mn-cs"/>
            </a:endParaRPr>
          </a:p>
          <a:p>
            <a:r>
              <a:rPr lang="ja-JP" altLang="en-US" sz="1050" b="0" i="0">
                <a:solidFill>
                  <a:schemeClr val="dk1"/>
                </a:solidFill>
                <a:latin typeface="+mn-lt"/>
                <a:ea typeface="+mn-ea"/>
                <a:cs typeface="+mn-cs"/>
              </a:rPr>
              <a:t>Ｅ</a:t>
            </a:r>
            <a:r>
              <a:rPr lang="ja-JP" altLang="ja-JP" sz="1050" b="0" i="0">
                <a:solidFill>
                  <a:schemeClr val="dk1"/>
                </a:solidFill>
                <a:latin typeface="+mn-lt"/>
                <a:ea typeface="+mn-ea"/>
                <a:cs typeface="+mn-cs"/>
              </a:rPr>
              <a:t>　</a:t>
            </a:r>
            <a:r>
              <a:rPr lang="ja-JP" altLang="ja-JP" sz="1100" b="0" i="0">
                <a:solidFill>
                  <a:schemeClr val="dk1"/>
                </a:solidFill>
                <a:latin typeface="+mn-lt"/>
                <a:ea typeface="+mn-ea"/>
                <a:cs typeface="+mn-cs"/>
              </a:rPr>
              <a:t>３年以上同一業者と随意契約</a:t>
            </a:r>
            <a:endParaRPr lang="en-US" altLang="ja-JP" sz="1050" b="0" i="0">
              <a:solidFill>
                <a:schemeClr val="dk1"/>
              </a:solidFill>
              <a:latin typeface="+mn-lt"/>
              <a:ea typeface="+mn-ea"/>
              <a:cs typeface="+mn-cs"/>
            </a:endParaRPr>
          </a:p>
          <a:p>
            <a:r>
              <a:rPr lang="ja-JP" altLang="en-US" sz="1050" b="0" i="0">
                <a:solidFill>
                  <a:schemeClr val="dk1"/>
                </a:solidFill>
                <a:latin typeface="+mn-lt"/>
                <a:ea typeface="+mn-ea"/>
                <a:cs typeface="+mn-cs"/>
              </a:rPr>
              <a:t>Ｆ</a:t>
            </a:r>
            <a:r>
              <a:rPr lang="ja-JP" altLang="ja-JP" sz="1050" b="0" i="0">
                <a:solidFill>
                  <a:schemeClr val="dk1"/>
                </a:solidFill>
                <a:latin typeface="+mn-lt"/>
                <a:ea typeface="+mn-ea"/>
                <a:cs typeface="+mn-cs"/>
              </a:rPr>
              <a:t>　</a:t>
            </a:r>
            <a:r>
              <a:rPr lang="ja-JP" altLang="ja-JP" sz="1100" b="0" i="0">
                <a:solidFill>
                  <a:schemeClr val="dk1"/>
                </a:solidFill>
                <a:latin typeface="+mn-lt"/>
                <a:ea typeface="+mn-ea"/>
                <a:cs typeface="+mn-cs"/>
              </a:rPr>
              <a:t>その他選択業務</a:t>
            </a:r>
            <a:r>
              <a:rPr lang="ja-JP" altLang="ja-JP" sz="1100">
                <a:solidFill>
                  <a:schemeClr val="dk1"/>
                </a:solidFill>
                <a:latin typeface="+mn-lt"/>
                <a:ea typeface="+mn-ea"/>
                <a:cs typeface="+mn-cs"/>
              </a:rPr>
              <a:t> </a:t>
            </a:r>
            <a:endParaRPr lang="en-US" altLang="ja-JP" sz="1050" b="0" i="0">
              <a:solidFill>
                <a:schemeClr val="dk1"/>
              </a:solidFill>
              <a:latin typeface="+mn-lt"/>
              <a:ea typeface="+mn-ea"/>
              <a:cs typeface="+mn-cs"/>
            </a:endParaRPr>
          </a:p>
        </xdr:txBody>
      </xdr:sp>
      <xdr:sp macro="" textlink="">
        <xdr:nvSpPr>
          <xdr:cNvPr id="6" name="テキスト ボックス 5">
            <a:extLst>
              <a:ext uri="{FF2B5EF4-FFF2-40B4-BE49-F238E27FC236}">
                <a16:creationId xmlns:a16="http://schemas.microsoft.com/office/drawing/2014/main" id="{ECA5E50C-F687-4558-CFEC-CD5DE852BC3E}"/>
              </a:ext>
            </a:extLst>
          </xdr:cNvPr>
          <xdr:cNvSpPr txBox="1"/>
        </xdr:nvSpPr>
        <xdr:spPr>
          <a:xfrm>
            <a:off x="2775476" y="346835"/>
            <a:ext cx="1990680" cy="1488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050" b="1">
                <a:solidFill>
                  <a:schemeClr val="dk1"/>
                </a:solidFill>
                <a:latin typeface="+mn-lt"/>
                <a:ea typeface="+mn-ea"/>
                <a:cs typeface="+mn-cs"/>
              </a:rPr>
              <a:t>※</a:t>
            </a:r>
            <a:r>
              <a:rPr kumimoji="1" lang="ja-JP" altLang="en-US" sz="1050" b="1">
                <a:solidFill>
                  <a:schemeClr val="dk1"/>
                </a:solidFill>
                <a:latin typeface="+mn-lt"/>
                <a:ea typeface="+mn-ea"/>
                <a:cs typeface="+mn-cs"/>
              </a:rPr>
              <a:t>　業務区分（委託形態別）</a:t>
            </a:r>
            <a:endParaRPr kumimoji="1" lang="ja-JP" altLang="ja-JP" sz="1050" b="1">
              <a:solidFill>
                <a:schemeClr val="dk1"/>
              </a:solidFill>
              <a:latin typeface="+mn-lt"/>
              <a:ea typeface="+mn-ea"/>
              <a:cs typeface="+mn-cs"/>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witch\DFSroot\&#65297;&#65297;&#26045;&#35373;&#25972;&#20633;&#25512;&#36914;&#25285;&#24403;&#20418;\15_&#35519;&#26619;&#22238;&#31572;\&#65299;&#65297;&#24180;&#24230;\&#9632;020221%20&#20196;&#21644;&#20803;&#24180;&#24230;&#12514;&#12491;&#12479;&#12522;&#12531;&#12464;&#23455;&#26045;&#22577;&#21578;&#26360;&#31561;&#12398;&#25552;&#20986;&#12395;&#12388;&#12356;&#12390;&#8594;2.12&#28168;\&#12304;&#22238;&#31572;&#12305;&#39640;&#40802;&#32773;&#26045;&#31574;&#35506;&#12304;&#27096;&#24335;1-1&#12289;1-2&#12305;&#12514;&#12491;&#12479;&#12522;&#12531;&#12464;&#23455;&#26045;&#22577;&#21578;&#26360;&#9312;&#93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gusa3\&#39640;&#40802;&#32773;&#26045;&#31574;&#35506;\24&#34892;&#25919;&#31649;&#29702;\&#9733;00&#12514;&#12491;&#12479;&#12522;&#12531;&#12464;&#38306;&#20418;\30%20&#12514;&#12491;&#12479;&#12522;&#12531;&#12464;\09_30&#24180;&#24230;&#23455;&#26045;&#22577;&#21578;&#26360;&#25552;&#20986;&#20381;&#38972;&#12288;20190207\02_&#22238;&#31572;\&#26410;&#23455;&#26045;&#12354;&#12426;&#12304;&#20445;&#20581;&#31119;&#31049;&#37096;&#12305;&#22238;&#31572;&#65306;&#24179;&#25104;30&#24180;&#24230;&#12514;&#12491;&#12479;&#12522;&#12531;&#12464;&#23455;&#26045;&#22577;&#21578;&#26360;&#31561;\&#22577;&#21578;&#26360;&#9312;&#9313;\01&#12304;&#20445;&#31649;&#29702;&#35506;&#12305;&#12514;&#12491;&#12479;&#12522;&#12531;&#12464;&#23455;&#26045;&#22577;&#21578;&#26360;&#9312;&#9313;.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317191834937/WOPIServiceId_TP_BOX_2/WOPIUserId_-/02&#12304;&#27096;&#24335;1-1&#12305;&#12514;&#12491;&#12479;&#12522;&#12531;&#12464;&#23455;&#26045;&#22577;&#21578;&#26360;.xlsx" TargetMode="External"/><Relationship Id="rId2" Type="http://schemas.openxmlformats.org/officeDocument/2006/relationships/externalLinkPath" Target="https://api.box.com/wopi/files/2317191834937/WOPIServiceId_TP_BOX_2/WOPIUserId_-/02&#12304;&#27096;&#24335;1-1&#12305;&#12514;&#12491;&#12479;&#12522;&#12531;&#12464;&#23455;&#26045;&#22577;&#21578;&#26360;.xlsx" TargetMode="External"/><Relationship Id="rId1" Type="http://schemas.openxmlformats.org/officeDocument/2006/relationships/externalLinkPath" Target="/wopi/files/2317191834937/WOPIServiceId_TP_BOX_2/WOPIUserId_-/02&#12304;&#27096;&#24335;1-1&#12305;&#12514;&#12491;&#12479;&#12522;&#12531;&#12464;&#23455;&#26045;&#22577;&#21578;&#2636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gusa3\&#39640;&#40802;&#32773;&#26045;&#31574;&#35506;\24&#34892;&#25919;&#31649;&#29702;\&#9733;00&#12514;&#12491;&#12479;&#12522;&#12531;&#12464;&#38306;&#20418;\30%20&#12514;&#12491;&#12479;&#12522;&#12531;&#12464;\09_30&#24180;&#24230;&#23455;&#26045;&#22577;&#21578;&#26360;&#25552;&#20986;&#20381;&#38972;&#12288;20190207\02_&#22238;&#31572;\&#26410;&#23455;&#26045;&#12354;&#12426;&#12304;&#20445;&#20581;&#31119;&#31049;&#37096;&#12305;&#22238;&#31572;&#65306;&#24179;&#25104;30&#24180;&#24230;&#12514;&#12491;&#12479;&#12522;&#12531;&#12464;&#23455;&#26045;&#22577;&#21578;&#26360;&#31561;\&#22577;&#21578;&#26360;&#9312;&#9313;\02&#12304;&#22269;&#20445;&#24180;&#37329;&#35506;&#12305;&#12514;&#12491;&#12479;&#12522;&#12531;&#12464;&#23455;&#26045;&#22577;&#21578;&#26360;&#9312;&#9313;&#12304;&#2709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gusa3\&#39640;&#40802;&#32773;&#26045;&#31574;&#35506;\&#12514;&#12491;&#12479;&#12540;&#25285;&#24403;\&#26412;&#24193;&#33294;&#26696;&#20869;&#26989;&#21209;\H30\30%20&#12514;&#12491;&#12479;&#12522;&#12531;&#12464;&#38306;&#20418;\&#12514;&#12491;&#12479;&#12522;&#12531;&#12464;&#23455;&#26045;&#22577;&#21578;&#26360;\&#12304;&#21306;&#25919;&#30456;&#35527;&#35506;&#12305;&#12514;&#12491;&#12479;&#12522;&#12531;&#12464;&#23455;&#26045;&#22577;&#21578;&#26360;&#9312;&#9313;&#12304;&#27096;&#24335;&#65297;&#65293;&#65297;&#12305;&#12304;&#27096;&#24335;&#65297;&#65293;&#65298;&#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1"/>
      <sheetName val="1ー１（別紙）"/>
      <sheetName val="様式１－２"/>
      <sheetName val="企画課使用"/>
    </sheetNames>
    <sheetDataSet>
      <sheetData sheetId="0" refreshError="1"/>
      <sheetData sheetId="1" refreshError="1"/>
      <sheetData sheetId="2" refreshError="1"/>
      <sheetData sheetId="3">
        <row r="9">
          <cell r="A9" t="str">
            <v>区</v>
          </cell>
        </row>
        <row r="10">
          <cell r="A10" t="str">
            <v>事業者</v>
          </cell>
        </row>
        <row r="11">
          <cell r="A11" t="str">
            <v>協議会等</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1"/>
      <sheetName val="企画課使用"/>
    </sheetNames>
    <sheetDataSet>
      <sheetData sheetId="0"/>
      <sheetData sheetId="1">
        <row r="1">
          <cell r="A1" t="str">
            <v>Ａ　ＰＦＩ</v>
          </cell>
        </row>
        <row r="9">
          <cell r="A9" t="str">
            <v>区</v>
          </cell>
        </row>
        <row r="10">
          <cell r="A10" t="str">
            <v>事業者</v>
          </cell>
        </row>
        <row r="11">
          <cell r="A11" t="str">
            <v>協議会等</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表紙"/>
      <sheetName val="様式１－１"/>
      <sheetName val="No.176別紙"/>
      <sheetName val="労働関係法令メモ"/>
      <sheetName val="所管課等への確認メモ"/>
      <sheetName val="各種集計"/>
      <sheetName val="Sheet2"/>
      <sheetName val="企画課使用"/>
    </sheetNames>
    <sheetDataSet>
      <sheetData sheetId="0"/>
      <sheetData sheetId="1"/>
      <sheetData sheetId="2"/>
      <sheetData sheetId="3"/>
      <sheetData sheetId="4"/>
      <sheetData sheetId="5"/>
      <sheetData sheetId="6"/>
      <sheetData sheetId="7">
        <row r="3">
          <cell r="A3" t="str">
            <v>Ａ　ＰＦＩ</v>
          </cell>
        </row>
        <row r="4">
          <cell r="A4" t="str">
            <v>Ｂ　指定管理者→右欄に指定期間を記入</v>
          </cell>
        </row>
        <row r="5">
          <cell r="A5" t="str">
            <v xml:space="preserve">Ｃ　プロポーザル </v>
          </cell>
        </row>
        <row r="6">
          <cell r="A6" t="str">
            <v>Ｄ　長期継続契約→右欄に契約期間を記入</v>
          </cell>
        </row>
        <row r="7">
          <cell r="A7" t="str">
            <v xml:space="preserve">Ｅ　３年以上同一業者と随意契約 </v>
          </cell>
        </row>
        <row r="8">
          <cell r="A8" t="str">
            <v xml:space="preserve">Ｆ　その他選択業務 </v>
          </cell>
        </row>
        <row r="11">
          <cell r="A11" t="str">
            <v>区</v>
          </cell>
        </row>
        <row r="12">
          <cell r="A12" t="str">
            <v>事業者</v>
          </cell>
        </row>
        <row r="13">
          <cell r="A13" t="str">
            <v>協議会等</v>
          </cell>
        </row>
        <row r="16">
          <cell r="A16" t="str">
            <v>①受託者が非営利法人</v>
          </cell>
        </row>
        <row r="17">
          <cell r="A17" t="str">
            <v>②受託者が協同組合または法人格のない任意団体等であるが、実質的には個人との契約である</v>
          </cell>
        </row>
        <row r="18">
          <cell r="A18" t="str">
            <v>③業務内容が人的サービスを主としていない</v>
          </cell>
        </row>
        <row r="19">
          <cell r="A19" t="str">
            <v>④公契約条例に規定する特定公契約に該当</v>
          </cell>
        </row>
        <row r="20">
          <cell r="A20" t="str">
            <v>⑤その他</v>
          </cell>
        </row>
        <row r="23">
          <cell r="A23" t="str">
            <v>現場従事者</v>
          </cell>
        </row>
        <row r="24">
          <cell r="A24" t="str">
            <v>現場責任者</v>
          </cell>
        </row>
        <row r="25">
          <cell r="A25" t="str">
            <v>それ以外（本部や営業等）</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1"/>
      <sheetName val="様式１－２"/>
      <sheetName val="企画課使用"/>
    </sheetNames>
    <sheetDataSet>
      <sheetData sheetId="0"/>
      <sheetData sheetId="1" refreshError="1"/>
      <sheetData sheetId="2">
        <row r="1">
          <cell r="A1" t="str">
            <v>Ａ　ＰＦＩ</v>
          </cell>
        </row>
        <row r="14">
          <cell r="A14" t="str">
            <v>口頭注意</v>
          </cell>
        </row>
        <row r="15">
          <cell r="A15" t="str">
            <v>文書注意</v>
          </cell>
        </row>
        <row r="16">
          <cell r="A16" t="str">
            <v>改善指示</v>
          </cell>
        </row>
        <row r="17">
          <cell r="A17" t="str">
            <v>改善勧告</v>
          </cell>
        </row>
        <row r="18">
          <cell r="A18" t="str">
            <v>改善命令</v>
          </cell>
        </row>
        <row r="19">
          <cell r="A19" t="str">
            <v>契約解除等</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1"/>
      <sheetName val="様式１－２"/>
      <sheetName val="企画課使用"/>
    </sheetNames>
    <sheetDataSet>
      <sheetData sheetId="0" refreshError="1"/>
      <sheetData sheetId="1" refreshError="1"/>
      <sheetData sheetId="2">
        <row r="9">
          <cell r="A9" t="str">
            <v>区</v>
          </cell>
        </row>
        <row r="10">
          <cell r="A10" t="str">
            <v>事業者</v>
          </cell>
        </row>
        <row r="11">
          <cell r="A11" t="str">
            <v>協議会等</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3D7EA-BBF5-453F-9203-EB66538DDA47}">
  <sheetPr>
    <tabColor indexed="34"/>
    <pageSetUpPr fitToPage="1"/>
  </sheetPr>
  <dimension ref="A1:V620"/>
  <sheetViews>
    <sheetView showGridLines="0" tabSelected="1" view="pageBreakPreview" zoomScale="70" zoomScaleNormal="70" zoomScaleSheetLayoutView="70" workbookViewId="0">
      <pane ySplit="9" topLeftCell="A10" activePane="bottomLeft" state="frozen"/>
      <selection pane="bottomLeft" activeCell="M18" sqref="M18"/>
    </sheetView>
  </sheetViews>
  <sheetFormatPr defaultRowHeight="13.2" x14ac:dyDescent="0.2"/>
  <cols>
    <col min="1" max="1" width="5.5546875" customWidth="1"/>
    <col min="2" max="2" width="8.77734375" customWidth="1"/>
    <col min="3" max="3" width="12" customWidth="1"/>
    <col min="4" max="4" width="21.21875" customWidth="1"/>
    <col min="5" max="5" width="10.77734375" customWidth="1"/>
    <col min="6" max="6" width="12.21875" customWidth="1"/>
    <col min="7" max="7" width="9.5546875" customWidth="1"/>
    <col min="8" max="8" width="11.77734375" customWidth="1"/>
    <col min="9" max="9" width="14.5546875" customWidth="1"/>
    <col min="10" max="10" width="8.44140625" customWidth="1"/>
    <col min="11" max="11" width="11.77734375" customWidth="1"/>
    <col min="12" max="12" width="7.44140625" customWidth="1"/>
    <col min="13" max="13" width="20.77734375" customWidth="1"/>
    <col min="14" max="14" width="9.5546875" customWidth="1"/>
    <col min="15" max="15" width="14.77734375" customWidth="1"/>
    <col min="16" max="16" width="9.5546875" customWidth="1"/>
    <col min="17" max="17" width="13" customWidth="1"/>
    <col min="18" max="18" width="9.5546875" customWidth="1"/>
    <col min="19" max="19" width="14.77734375" customWidth="1"/>
    <col min="20" max="20" width="9.5546875" customWidth="1"/>
    <col min="21" max="21" width="13" customWidth="1"/>
    <col min="22" max="22" width="52.5546875" customWidth="1"/>
    <col min="23" max="23" width="35.77734375" customWidth="1"/>
  </cols>
  <sheetData>
    <row r="1" spans="1:22" ht="14.4" x14ac:dyDescent="0.2">
      <c r="V1" s="10"/>
    </row>
    <row r="2" spans="1:22" ht="25.8" x14ac:dyDescent="0.3">
      <c r="A2" s="44"/>
      <c r="B2" s="44"/>
      <c r="C2" s="44"/>
      <c r="D2" s="44"/>
      <c r="E2" s="44"/>
      <c r="F2" s="44"/>
      <c r="G2" s="44"/>
      <c r="H2" s="44"/>
      <c r="I2" s="44"/>
      <c r="J2" s="71" t="s">
        <v>1705</v>
      </c>
      <c r="K2" s="71"/>
      <c r="L2" s="71"/>
      <c r="M2" s="71"/>
      <c r="N2" s="71"/>
      <c r="O2" s="71"/>
      <c r="P2" s="71"/>
      <c r="Q2" s="44"/>
      <c r="R2" s="44"/>
      <c r="S2" s="44"/>
      <c r="T2" s="44"/>
      <c r="U2" s="44"/>
      <c r="V2" s="44"/>
    </row>
    <row r="3" spans="1:22" ht="21" x14ac:dyDescent="0.2">
      <c r="J3" s="43"/>
      <c r="K3" s="72" t="s">
        <v>0</v>
      </c>
      <c r="L3" s="72"/>
      <c r="M3" s="72"/>
      <c r="N3" s="72"/>
      <c r="O3" s="72"/>
      <c r="V3" s="9"/>
    </row>
    <row r="4" spans="1:22" ht="49.5" customHeight="1" x14ac:dyDescent="0.2">
      <c r="J4" s="31"/>
      <c r="K4" s="31"/>
      <c r="L4" s="31"/>
      <c r="M4" s="31"/>
      <c r="N4" s="31"/>
      <c r="V4" s="9"/>
    </row>
    <row r="5" spans="1:22" x14ac:dyDescent="0.2">
      <c r="G5" s="1"/>
      <c r="H5" s="1"/>
      <c r="I5" s="1"/>
      <c r="J5" s="1"/>
      <c r="K5" s="1"/>
      <c r="L5" s="1"/>
      <c r="M5" s="1"/>
      <c r="N5" s="1"/>
      <c r="O5" s="1"/>
      <c r="P5" s="1"/>
      <c r="Q5" s="1"/>
      <c r="R5" s="1"/>
      <c r="S5" s="1"/>
      <c r="T5" s="1"/>
      <c r="U5" s="1"/>
      <c r="V5" s="1"/>
    </row>
    <row r="6" spans="1:22" ht="33.6" customHeight="1" x14ac:dyDescent="0.2">
      <c r="A6" s="73" t="s">
        <v>1</v>
      </c>
      <c r="B6" s="73" t="s">
        <v>2</v>
      </c>
      <c r="C6" s="74" t="s">
        <v>3</v>
      </c>
      <c r="D6" s="75"/>
      <c r="E6" s="75"/>
      <c r="F6" s="76"/>
      <c r="G6" s="70" t="s">
        <v>4</v>
      </c>
      <c r="H6" s="70"/>
      <c r="I6" s="70"/>
      <c r="J6" s="77" t="s">
        <v>5</v>
      </c>
      <c r="K6" s="77"/>
      <c r="L6" s="77"/>
      <c r="M6" s="78"/>
      <c r="N6" s="79" t="s">
        <v>1708</v>
      </c>
      <c r="O6" s="80"/>
      <c r="P6" s="80"/>
      <c r="Q6" s="80"/>
      <c r="R6" s="80"/>
      <c r="S6" s="80"/>
      <c r="T6" s="80"/>
      <c r="U6" s="80"/>
      <c r="V6" s="81"/>
    </row>
    <row r="7" spans="1:22" x14ac:dyDescent="0.2">
      <c r="A7" s="73"/>
      <c r="B7" s="73"/>
      <c r="C7" s="70" t="s">
        <v>6</v>
      </c>
      <c r="D7" s="70" t="s">
        <v>7</v>
      </c>
      <c r="E7" s="70" t="s">
        <v>8</v>
      </c>
      <c r="F7" s="70" t="s">
        <v>9</v>
      </c>
      <c r="G7" s="70" t="s">
        <v>10</v>
      </c>
      <c r="H7" s="70" t="s">
        <v>11</v>
      </c>
      <c r="I7" s="70" t="s">
        <v>12</v>
      </c>
      <c r="J7" s="70" t="s">
        <v>13</v>
      </c>
      <c r="K7" s="70" t="s">
        <v>14</v>
      </c>
      <c r="L7" s="70" t="s">
        <v>15</v>
      </c>
      <c r="M7" s="70" t="s">
        <v>16</v>
      </c>
      <c r="N7" s="66" t="s">
        <v>1709</v>
      </c>
      <c r="O7" s="66"/>
      <c r="P7" s="66"/>
      <c r="Q7" s="66"/>
      <c r="R7" s="66"/>
      <c r="S7" s="66"/>
      <c r="T7" s="66"/>
      <c r="U7" s="66"/>
      <c r="V7" s="67" t="s">
        <v>18</v>
      </c>
    </row>
    <row r="8" spans="1:22" x14ac:dyDescent="0.2">
      <c r="A8" s="73"/>
      <c r="B8" s="73"/>
      <c r="C8" s="70"/>
      <c r="D8" s="70"/>
      <c r="E8" s="70"/>
      <c r="F8" s="70"/>
      <c r="G8" s="70"/>
      <c r="H8" s="70"/>
      <c r="I8" s="70"/>
      <c r="J8" s="70"/>
      <c r="K8" s="70"/>
      <c r="L8" s="70"/>
      <c r="M8" s="70"/>
      <c r="N8" s="66" t="s">
        <v>19</v>
      </c>
      <c r="O8" s="66"/>
      <c r="P8" s="66"/>
      <c r="Q8" s="66"/>
      <c r="R8" s="66" t="s">
        <v>20</v>
      </c>
      <c r="S8" s="66"/>
      <c r="T8" s="66"/>
      <c r="U8" s="66"/>
      <c r="V8" s="68"/>
    </row>
    <row r="9" spans="1:22" ht="26.4" x14ac:dyDescent="0.2">
      <c r="A9" s="73"/>
      <c r="B9" s="73"/>
      <c r="C9" s="70"/>
      <c r="D9" s="70"/>
      <c r="E9" s="70"/>
      <c r="F9" s="70"/>
      <c r="G9" s="70"/>
      <c r="H9" s="70"/>
      <c r="I9" s="70"/>
      <c r="J9" s="70"/>
      <c r="K9" s="70"/>
      <c r="L9" s="70"/>
      <c r="M9" s="70"/>
      <c r="N9" s="41" t="s">
        <v>1710</v>
      </c>
      <c r="O9" s="41" t="s">
        <v>1711</v>
      </c>
      <c r="P9" s="41" t="s">
        <v>21</v>
      </c>
      <c r="Q9" s="42" t="s">
        <v>19</v>
      </c>
      <c r="R9" s="41" t="s">
        <v>1710</v>
      </c>
      <c r="S9" s="41" t="s">
        <v>1711</v>
      </c>
      <c r="T9" s="41" t="s">
        <v>21</v>
      </c>
      <c r="U9" s="42" t="s">
        <v>1683</v>
      </c>
      <c r="V9" s="69"/>
    </row>
    <row r="10" spans="1:22" s="5" customFormat="1" ht="70.05" customHeight="1" x14ac:dyDescent="0.2">
      <c r="A10" s="7">
        <v>1</v>
      </c>
      <c r="B10" s="7" t="s">
        <v>22</v>
      </c>
      <c r="C10" s="3" t="s">
        <v>23</v>
      </c>
      <c r="D10" s="3" t="s">
        <v>24</v>
      </c>
      <c r="E10" s="35" t="s">
        <v>25</v>
      </c>
      <c r="F10" s="40"/>
      <c r="G10" s="34"/>
      <c r="H10" s="3"/>
      <c r="I10" s="37"/>
      <c r="J10" s="4"/>
      <c r="K10" s="3"/>
      <c r="L10" s="38"/>
      <c r="M10" s="3"/>
      <c r="N10" s="4">
        <v>90</v>
      </c>
      <c r="O10" s="4">
        <v>0</v>
      </c>
      <c r="P10" s="2">
        <f t="shared" ref="P10:P40" si="0">IF(N10+O10&gt;120,"エラー",IF(N10+O10=0,"",N10+O10))</f>
        <v>90</v>
      </c>
      <c r="Q10" s="2" t="str" cm="1">
        <f t="array" ref="Q10">IF(P10="","",(_xlfn.IFS(P10&gt;=95,"優良",P10&gt;=80,"良好",P10&gt;=60,"普通",P10&gt;=50,"やや不良",P10&lt;50,"不良",P10="","")))</f>
        <v>良好</v>
      </c>
      <c r="R10" s="2">
        <v>95</v>
      </c>
      <c r="S10" s="2">
        <v>0</v>
      </c>
      <c r="T10" s="2">
        <f>IF(R10+S10&gt;120,"エラー",IF(R10+S10=0,"",R10+S10))</f>
        <v>95</v>
      </c>
      <c r="U10" s="2" t="str" cm="1">
        <f t="array" ref="U10">IF(T10="","",(_xlfn.IFS(T10&gt;=95,"優良",T10&gt;=80,"良好",T10&gt;=60,"普通",T10&gt;=50,"やや不良",T10&lt;50,"不良",T10="","")))</f>
        <v>優良</v>
      </c>
      <c r="V10" s="3" t="s">
        <v>26</v>
      </c>
    </row>
    <row r="11" spans="1:22" s="5" customFormat="1" ht="70.95" customHeight="1" x14ac:dyDescent="0.2">
      <c r="A11" s="7">
        <v>2</v>
      </c>
      <c r="B11" s="7" t="s">
        <v>22</v>
      </c>
      <c r="C11" s="3" t="s">
        <v>27</v>
      </c>
      <c r="D11" s="3" t="s">
        <v>28</v>
      </c>
      <c r="E11" s="35" t="s">
        <v>25</v>
      </c>
      <c r="F11" s="40"/>
      <c r="G11" s="34"/>
      <c r="H11" s="3"/>
      <c r="I11" s="37"/>
      <c r="J11" s="4"/>
      <c r="K11" s="3"/>
      <c r="L11" s="38"/>
      <c r="M11" s="3"/>
      <c r="N11" s="4">
        <v>96</v>
      </c>
      <c r="O11" s="4">
        <v>0</v>
      </c>
      <c r="P11" s="2">
        <f t="shared" si="0"/>
        <v>96</v>
      </c>
      <c r="Q11" s="2" t="str" cm="1">
        <f t="array" ref="Q11">IF(P11="","",(_xlfn.IFS(P11&gt;=95,"優良",P11&gt;=80,"良好",P11&gt;=60,"普通",P11&gt;=50,"やや不良",P11&lt;50,"不良",P11="","")))</f>
        <v>優良</v>
      </c>
      <c r="R11" s="2">
        <v>98</v>
      </c>
      <c r="S11" s="2">
        <v>0</v>
      </c>
      <c r="T11" s="2">
        <f>IF(R11+S11&gt;120,"エラー",IF(R11+S11=0,"",R11+S11))</f>
        <v>98</v>
      </c>
      <c r="U11" s="2" t="str" cm="1">
        <f t="array" ref="U11">IF(T11="","",(_xlfn.IFS(T11&gt;=95,"優良",T11&gt;=80,"良好",T11&gt;=60,"普通",T11&gt;=50,"やや不良",T11&lt;50,"不良",T11="","")))</f>
        <v>優良</v>
      </c>
      <c r="V11" s="3" t="s">
        <v>29</v>
      </c>
    </row>
    <row r="12" spans="1:22" s="5" customFormat="1" ht="135" customHeight="1" x14ac:dyDescent="0.2">
      <c r="A12" s="7">
        <v>3</v>
      </c>
      <c r="B12" s="7" t="s">
        <v>22</v>
      </c>
      <c r="C12" s="3" t="s">
        <v>30</v>
      </c>
      <c r="D12" s="3" t="s">
        <v>31</v>
      </c>
      <c r="E12" s="35" t="s">
        <v>32</v>
      </c>
      <c r="F12" s="40"/>
      <c r="G12" s="34"/>
      <c r="H12" s="3"/>
      <c r="I12" s="37"/>
      <c r="J12" s="4" t="s">
        <v>33</v>
      </c>
      <c r="K12" s="3" t="s">
        <v>34</v>
      </c>
      <c r="L12" s="38">
        <f>19/20</f>
        <v>0.95</v>
      </c>
      <c r="M12" s="3" t="s">
        <v>1712</v>
      </c>
      <c r="N12" s="4">
        <v>100</v>
      </c>
      <c r="O12" s="4">
        <v>20</v>
      </c>
      <c r="P12" s="2">
        <f t="shared" si="0"/>
        <v>120</v>
      </c>
      <c r="Q12" s="2" t="str" cm="1">
        <f t="array" ref="Q12">IF(P12="","",(_xlfn.IFS(P12&gt;=95,"優良",P12&gt;=80,"良好",P12&gt;=60,"普通",P12&gt;=50,"やや不良",P12&lt;50,"不良",P12="","")))</f>
        <v>優良</v>
      </c>
      <c r="R12" s="2">
        <v>99</v>
      </c>
      <c r="S12" s="2">
        <v>20</v>
      </c>
      <c r="T12" s="2">
        <f>IF(R12+S12&gt;120,"エラー",IF(R12+S12=0,"",R12+S12))</f>
        <v>119</v>
      </c>
      <c r="U12" s="2" t="s">
        <v>35</v>
      </c>
      <c r="V12" s="3" t="s">
        <v>36</v>
      </c>
    </row>
    <row r="13" spans="1:22" s="5" customFormat="1" ht="161.1" customHeight="1" x14ac:dyDescent="0.2">
      <c r="A13" s="7">
        <v>4</v>
      </c>
      <c r="B13" s="7" t="s">
        <v>22</v>
      </c>
      <c r="C13" s="3" t="s">
        <v>37</v>
      </c>
      <c r="D13" s="3" t="s">
        <v>38</v>
      </c>
      <c r="E13" s="35" t="s">
        <v>25</v>
      </c>
      <c r="F13" s="40"/>
      <c r="G13" s="34"/>
      <c r="H13" s="3"/>
      <c r="I13" s="37"/>
      <c r="J13" s="4" t="s">
        <v>33</v>
      </c>
      <c r="K13" s="3" t="s">
        <v>39</v>
      </c>
      <c r="L13" s="38">
        <f>43/47</f>
        <v>0.91489361702127658</v>
      </c>
      <c r="M13" s="3" t="s">
        <v>40</v>
      </c>
      <c r="N13" s="4">
        <v>97</v>
      </c>
      <c r="O13" s="4">
        <v>20</v>
      </c>
      <c r="P13" s="2">
        <f t="shared" si="0"/>
        <v>117</v>
      </c>
      <c r="Q13" s="2" t="str" cm="1">
        <f t="array" ref="Q13">IF(P13="","",(_xlfn.IFS(P13&gt;=95,"優良",P13&gt;=80,"良好",P13&gt;=60,"普通",P13&gt;=50,"やや不良",P13&lt;50,"不良",P13="","")))</f>
        <v>優良</v>
      </c>
      <c r="R13" s="2">
        <v>98</v>
      </c>
      <c r="S13" s="2">
        <v>20</v>
      </c>
      <c r="T13" s="2">
        <f t="shared" ref="T13" si="1">IF(R13+S13&gt;120,"エラー",IF(R13+S13=0,"",R13+S13))</f>
        <v>118</v>
      </c>
      <c r="U13" s="2" t="s">
        <v>35</v>
      </c>
      <c r="V13" s="3" t="s">
        <v>41</v>
      </c>
    </row>
    <row r="14" spans="1:22" s="5" customFormat="1" ht="79.8" customHeight="1" x14ac:dyDescent="0.2">
      <c r="A14" s="7">
        <v>5</v>
      </c>
      <c r="B14" s="7" t="s">
        <v>42</v>
      </c>
      <c r="C14" s="3" t="s">
        <v>43</v>
      </c>
      <c r="D14" s="3" t="s">
        <v>44</v>
      </c>
      <c r="E14" s="35" t="s">
        <v>45</v>
      </c>
      <c r="F14" s="40" t="s">
        <v>46</v>
      </c>
      <c r="G14" s="34"/>
      <c r="H14" s="3"/>
      <c r="I14" s="37"/>
      <c r="J14" s="4"/>
      <c r="K14" s="3"/>
      <c r="L14" s="38"/>
      <c r="M14" s="3"/>
      <c r="N14" s="4">
        <v>97</v>
      </c>
      <c r="O14" s="4">
        <v>0</v>
      </c>
      <c r="P14" s="2">
        <f t="shared" si="0"/>
        <v>97</v>
      </c>
      <c r="Q14" s="2" t="str" cm="1">
        <f t="array" ref="Q14">IF(P14="","",(_xlfn.IFS(P14&gt;=95,"優良",P14&gt;=80,"良好",P14&gt;=60,"普通",P14&gt;=50,"やや不良",P14&lt;50,"不良",P14="","")))</f>
        <v>優良</v>
      </c>
      <c r="R14" s="2">
        <v>97</v>
      </c>
      <c r="S14" s="2">
        <v>0</v>
      </c>
      <c r="T14" s="2">
        <f>IF(R14+S14&gt;120,"エラー",IF(R14+S14=0,"",R14+S14))</f>
        <v>97</v>
      </c>
      <c r="U14" s="2" t="str" cm="1">
        <f t="array" ref="U14">IF(T14="","",(_xlfn.IFS(T14&gt;=95,"優良",T14&gt;=80,"良好",T14&gt;=60,"普通",T14&gt;=50,"やや不良",T14&lt;50,"不良",T14="","")))</f>
        <v>優良</v>
      </c>
      <c r="V14" s="3" t="s">
        <v>47</v>
      </c>
    </row>
    <row r="15" spans="1:22" s="5" customFormat="1" ht="57" customHeight="1" x14ac:dyDescent="0.2">
      <c r="A15" s="7">
        <v>6</v>
      </c>
      <c r="B15" s="7" t="s">
        <v>42</v>
      </c>
      <c r="C15" s="3" t="s">
        <v>48</v>
      </c>
      <c r="D15" s="3" t="s">
        <v>49</v>
      </c>
      <c r="E15" s="35" t="s">
        <v>25</v>
      </c>
      <c r="F15" s="40"/>
      <c r="G15" s="34"/>
      <c r="H15" s="3"/>
      <c r="I15" s="37"/>
      <c r="J15" s="4"/>
      <c r="K15" s="3"/>
      <c r="L15" s="38"/>
      <c r="M15" s="3"/>
      <c r="N15" s="4">
        <v>100</v>
      </c>
      <c r="O15" s="4">
        <v>10</v>
      </c>
      <c r="P15" s="2">
        <f t="shared" si="0"/>
        <v>110</v>
      </c>
      <c r="Q15" s="2" t="str" cm="1">
        <f t="array" ref="Q15">IF(P15="","",(_xlfn.IFS(P15&gt;=95,"優良",P15&gt;=80,"良好",P15&gt;=60,"普通",P15&gt;=50,"やや不良",P15&lt;50,"不良",P15="","")))</f>
        <v>優良</v>
      </c>
      <c r="R15" s="2">
        <v>100</v>
      </c>
      <c r="S15" s="2">
        <v>10</v>
      </c>
      <c r="T15" s="2">
        <f t="shared" ref="T15" si="2">IF(R15+S15&gt;120,"エラー",IF(R15+S15=0,"",R15+S15))</f>
        <v>110</v>
      </c>
      <c r="U15" s="2" t="str" cm="1">
        <f t="array" ref="U15">IF(T15="","",(_xlfn.IFS(T15&gt;=95,"優良",T15&gt;=80,"良好",T15&gt;=60,"普通",T15&gt;=50,"やや不良",T15&lt;50,"不良",T15="","")))</f>
        <v>優良</v>
      </c>
      <c r="V15" s="3" t="s">
        <v>50</v>
      </c>
    </row>
    <row r="16" spans="1:22" s="5" customFormat="1" ht="96" customHeight="1" x14ac:dyDescent="0.2">
      <c r="A16" s="7">
        <v>7</v>
      </c>
      <c r="B16" s="7" t="s">
        <v>42</v>
      </c>
      <c r="C16" s="3" t="s">
        <v>51</v>
      </c>
      <c r="D16" s="3" t="s">
        <v>52</v>
      </c>
      <c r="E16" s="35" t="s">
        <v>25</v>
      </c>
      <c r="F16" s="40"/>
      <c r="G16" s="34"/>
      <c r="H16" s="3"/>
      <c r="I16" s="37"/>
      <c r="J16" s="4" t="s">
        <v>53</v>
      </c>
      <c r="K16" s="3" t="s">
        <v>54</v>
      </c>
      <c r="L16" s="38">
        <v>0.39300000000000002</v>
      </c>
      <c r="M16" s="3" t="s">
        <v>1717</v>
      </c>
      <c r="N16" s="4">
        <v>90.79</v>
      </c>
      <c r="O16" s="4">
        <v>0</v>
      </c>
      <c r="P16" s="2">
        <f t="shared" si="0"/>
        <v>90.79</v>
      </c>
      <c r="Q16" s="2" t="str" cm="1">
        <f t="array" ref="Q16">IF(P16="","",(_xlfn.IFS(P16&gt;=95,"優良",P16&gt;=80,"良好",P16&gt;=60,"普通",P16&gt;=50,"やや不良",P16&lt;50,"不良",P16="","")))</f>
        <v>良好</v>
      </c>
      <c r="R16" s="2">
        <v>94.57</v>
      </c>
      <c r="S16" s="2">
        <v>0</v>
      </c>
      <c r="T16" s="2">
        <f>IF(R16+S16&gt;120,"エラー",IF(R16+S16=0,"",R16+S16))</f>
        <v>94.57</v>
      </c>
      <c r="U16" s="2" t="str" cm="1">
        <f t="array" ref="U16">IF(T16="","",(_xlfn.IFS(T16&gt;=95,"優良",T16&gt;=80,"良好",T16&gt;=60,"普通",T16&gt;=50,"やや不良",T16&lt;50,"不良",T16="","")))</f>
        <v>良好</v>
      </c>
      <c r="V16" s="3" t="s">
        <v>55</v>
      </c>
    </row>
    <row r="17" spans="1:22" ht="70.05" customHeight="1" x14ac:dyDescent="0.2">
      <c r="A17" s="7">
        <v>8</v>
      </c>
      <c r="B17" s="7" t="s">
        <v>42</v>
      </c>
      <c r="C17" s="3" t="s">
        <v>57</v>
      </c>
      <c r="D17" s="3" t="s">
        <v>58</v>
      </c>
      <c r="E17" s="35" t="s">
        <v>32</v>
      </c>
      <c r="F17" s="40"/>
      <c r="G17" s="34"/>
      <c r="H17" s="3"/>
      <c r="I17" s="37"/>
      <c r="J17" s="4"/>
      <c r="K17" s="3"/>
      <c r="L17" s="38"/>
      <c r="M17" s="3"/>
      <c r="N17" s="4">
        <v>100</v>
      </c>
      <c r="O17" s="4">
        <v>0</v>
      </c>
      <c r="P17" s="2">
        <f t="shared" si="0"/>
        <v>100</v>
      </c>
      <c r="Q17" s="2" t="str" cm="1">
        <f t="array" ref="Q17">IF(P17="","",(_xlfn.IFS(P17&gt;=95,"優良",P17&gt;=80,"良好",P17&gt;=60,"普通",P17&gt;=50,"やや不良",P17&lt;50,"不良",P17="","")))</f>
        <v>優良</v>
      </c>
      <c r="R17" s="2">
        <v>94</v>
      </c>
      <c r="S17" s="2">
        <v>0</v>
      </c>
      <c r="T17" s="2">
        <f t="shared" ref="T17:T19" si="3">IF(R17+S17&gt;120,"エラー",IF(R17+S17=0,"",R17+S17))</f>
        <v>94</v>
      </c>
      <c r="U17" s="2" t="str" cm="1">
        <f t="array" ref="U17">IF(T17="","",(_xlfn.IFS(T17&gt;=95,"優良",T17&gt;=80,"良好",T17&gt;=60,"普通",T17&gt;=50,"やや不良",T17&lt;50,"不良",T17="","")))</f>
        <v>良好</v>
      </c>
      <c r="V17" s="3" t="s">
        <v>59</v>
      </c>
    </row>
    <row r="18" spans="1:22" ht="96" customHeight="1" x14ac:dyDescent="0.2">
      <c r="A18" s="7">
        <v>9</v>
      </c>
      <c r="B18" s="7" t="s">
        <v>42</v>
      </c>
      <c r="C18" s="3" t="s">
        <v>60</v>
      </c>
      <c r="D18" s="3" t="s">
        <v>61</v>
      </c>
      <c r="E18" s="35" t="s">
        <v>25</v>
      </c>
      <c r="F18" s="40"/>
      <c r="G18" s="34"/>
      <c r="H18" s="3"/>
      <c r="I18" s="37"/>
      <c r="J18" s="4" t="s">
        <v>33</v>
      </c>
      <c r="K18" s="3" t="s">
        <v>62</v>
      </c>
      <c r="L18" s="38">
        <v>0.93600000000000005</v>
      </c>
      <c r="M18" s="3" t="s">
        <v>63</v>
      </c>
      <c r="N18" s="4">
        <v>89.7</v>
      </c>
      <c r="O18" s="4">
        <v>-5</v>
      </c>
      <c r="P18" s="2">
        <f t="shared" si="0"/>
        <v>84.7</v>
      </c>
      <c r="Q18" s="2" t="str" cm="1">
        <f t="array" ref="Q18">IF(P18="","",(_xlfn.IFS(P18&gt;=95,"優良",P18&gt;=80,"良好",P18&gt;=60,"普通",P18&gt;=50,"やや不良",P18&lt;50,"不良",P18="","")))</f>
        <v>良好</v>
      </c>
      <c r="R18" s="2">
        <v>89.7</v>
      </c>
      <c r="S18" s="2">
        <v>0</v>
      </c>
      <c r="T18" s="2">
        <f t="shared" si="3"/>
        <v>89.7</v>
      </c>
      <c r="U18" s="2" t="str" cm="1">
        <f t="array" ref="U18">IF(T18="","",(_xlfn.IFS(T18&gt;=95,"優良",T18&gt;=80,"良好",T18&gt;=60,"普通",T18&gt;=50,"やや不良",T18&lt;50,"不良",T18="","")))</f>
        <v>良好</v>
      </c>
      <c r="V18" s="3" t="s">
        <v>64</v>
      </c>
    </row>
    <row r="19" spans="1:22" ht="109.05" customHeight="1" x14ac:dyDescent="0.2">
      <c r="A19" s="7">
        <v>10</v>
      </c>
      <c r="B19" s="7" t="s">
        <v>42</v>
      </c>
      <c r="C19" s="3" t="s">
        <v>65</v>
      </c>
      <c r="D19" s="3" t="s">
        <v>66</v>
      </c>
      <c r="E19" s="35" t="s">
        <v>25</v>
      </c>
      <c r="F19" s="40"/>
      <c r="G19" s="34"/>
      <c r="H19" s="3"/>
      <c r="I19" s="37"/>
      <c r="J19" s="4"/>
      <c r="K19" s="3"/>
      <c r="L19" s="38"/>
      <c r="M19" s="3"/>
      <c r="N19" s="32"/>
      <c r="O19" s="32"/>
      <c r="P19" s="33" t="str">
        <f t="shared" si="0"/>
        <v/>
      </c>
      <c r="Q19" s="33" t="str" cm="1">
        <f t="array" ref="Q19">IF(P19="","",(_xlfn.IFS(P19&gt;=95,"優良",P19&gt;=80,"良好",P19&gt;=60,"普通",P19&gt;=50,"やや不良",P19&lt;50,"不良",P19="","")))</f>
        <v/>
      </c>
      <c r="R19" s="2">
        <v>80</v>
      </c>
      <c r="S19" s="2">
        <v>5</v>
      </c>
      <c r="T19" s="2">
        <f t="shared" si="3"/>
        <v>85</v>
      </c>
      <c r="U19" s="2" t="str" cm="1">
        <f t="array" ref="U19">IF(T19="","",(_xlfn.IFS(T19&gt;=95,"優良",T19&gt;=80,"良好",T19&gt;=60,"普通",T19&gt;=50,"やや不良",T19&lt;50,"不良",T19="","")))</f>
        <v>良好</v>
      </c>
      <c r="V19" s="3" t="s">
        <v>67</v>
      </c>
    </row>
    <row r="20" spans="1:22" ht="57" customHeight="1" x14ac:dyDescent="0.2">
      <c r="A20" s="7">
        <v>11</v>
      </c>
      <c r="B20" s="7" t="s">
        <v>42</v>
      </c>
      <c r="C20" s="3" t="s">
        <v>68</v>
      </c>
      <c r="D20" s="3" t="s">
        <v>69</v>
      </c>
      <c r="E20" s="35" t="s">
        <v>45</v>
      </c>
      <c r="F20" s="40" t="s">
        <v>70</v>
      </c>
      <c r="G20" s="34"/>
      <c r="H20" s="3"/>
      <c r="I20" s="37"/>
      <c r="J20" s="4"/>
      <c r="K20" s="3"/>
      <c r="L20" s="38"/>
      <c r="M20" s="3"/>
      <c r="N20" s="4">
        <v>96</v>
      </c>
      <c r="O20" s="4">
        <v>0</v>
      </c>
      <c r="P20" s="2">
        <f t="shared" si="0"/>
        <v>96</v>
      </c>
      <c r="Q20" s="2" t="str" cm="1">
        <f t="array" ref="Q20">IF(P20="","",(_xlfn.IFS(P20&gt;=95,"優良",P20&gt;=80,"良好",P20&gt;=60,"普通",P20&gt;=50,"やや不良",P20&lt;50,"不良",P20="","")))</f>
        <v>優良</v>
      </c>
      <c r="R20" s="2">
        <v>97</v>
      </c>
      <c r="S20" s="2">
        <v>0</v>
      </c>
      <c r="T20" s="2">
        <f>IF(R20+S20&gt;120,"エラー",IF(R20+S20=0,"",R20+S20))</f>
        <v>97</v>
      </c>
      <c r="U20" s="2" t="str" cm="1">
        <f t="array" ref="U20">IF(T20="","",(_xlfn.IFS(T20&gt;=95,"優良",T20&gt;=80,"良好",T20&gt;=60,"普通",T20&gt;=50,"やや不良",T20&lt;50,"不良",T20="","")))</f>
        <v>優良</v>
      </c>
      <c r="V20" s="3" t="s">
        <v>71</v>
      </c>
    </row>
    <row r="21" spans="1:22" ht="44.1" customHeight="1" x14ac:dyDescent="0.2">
      <c r="A21" s="7">
        <v>12</v>
      </c>
      <c r="B21" s="7" t="s">
        <v>42</v>
      </c>
      <c r="C21" s="3" t="s">
        <v>72</v>
      </c>
      <c r="D21" s="3" t="s">
        <v>73</v>
      </c>
      <c r="E21" s="35" t="s">
        <v>32</v>
      </c>
      <c r="F21" s="40"/>
      <c r="G21" s="34"/>
      <c r="H21" s="3"/>
      <c r="I21" s="37"/>
      <c r="J21" s="4"/>
      <c r="K21" s="3"/>
      <c r="L21" s="38"/>
      <c r="M21" s="3"/>
      <c r="N21" s="4">
        <v>98</v>
      </c>
      <c r="O21" s="4">
        <v>0</v>
      </c>
      <c r="P21" s="2">
        <f t="shared" si="0"/>
        <v>98</v>
      </c>
      <c r="Q21" s="2" t="str" cm="1">
        <f t="array" ref="Q21">IF(P21="","",(_xlfn.IFS(P21&gt;=95,"優良",P21&gt;=80,"良好",P21&gt;=60,"普通",P21&gt;=50,"やや不良",P21&lt;50,"不良",P21="","")))</f>
        <v>優良</v>
      </c>
      <c r="R21" s="2">
        <v>98</v>
      </c>
      <c r="S21" s="2">
        <v>0</v>
      </c>
      <c r="T21" s="2">
        <f t="shared" ref="T21:T24" si="4">IF(R21+S21&gt;120,"エラー",IF(R21+S21=0,"",R21+S21))</f>
        <v>98</v>
      </c>
      <c r="U21" s="2" t="str" cm="1">
        <f t="array" ref="U21">IF(T21="","",(_xlfn.IFS(T21&gt;=95,"優良",T21&gt;=80,"良好",T21&gt;=60,"普通",T21&gt;=50,"やや不良",T21&lt;50,"不良",T21="","")))</f>
        <v>優良</v>
      </c>
      <c r="V21" s="3" t="s">
        <v>71</v>
      </c>
    </row>
    <row r="22" spans="1:22" ht="97.05" customHeight="1" x14ac:dyDescent="0.2">
      <c r="A22" s="7">
        <v>13</v>
      </c>
      <c r="B22" s="7" t="s">
        <v>42</v>
      </c>
      <c r="C22" s="3" t="s">
        <v>74</v>
      </c>
      <c r="D22" s="3" t="s">
        <v>75</v>
      </c>
      <c r="E22" s="35" t="s">
        <v>45</v>
      </c>
      <c r="F22" s="40" t="s">
        <v>70</v>
      </c>
      <c r="G22" s="34"/>
      <c r="H22" s="3"/>
      <c r="I22" s="37"/>
      <c r="J22" s="4"/>
      <c r="K22" s="3"/>
      <c r="L22" s="38"/>
      <c r="M22" s="3"/>
      <c r="N22" s="4">
        <v>90</v>
      </c>
      <c r="O22" s="4">
        <v>0</v>
      </c>
      <c r="P22" s="2">
        <f t="shared" si="0"/>
        <v>90</v>
      </c>
      <c r="Q22" s="2" t="str" cm="1">
        <f t="array" ref="Q22">IF(P22="","",(_xlfn.IFS(P22&gt;=95,"優良",P22&gt;=80,"良好",P22&gt;=60,"普通",P22&gt;=50,"やや不良",P22&lt;50,"不良",P22="","")))</f>
        <v>良好</v>
      </c>
      <c r="R22" s="2">
        <v>90</v>
      </c>
      <c r="S22" s="2">
        <v>0</v>
      </c>
      <c r="T22" s="2">
        <f t="shared" si="4"/>
        <v>90</v>
      </c>
      <c r="U22" s="2" t="str" cm="1">
        <f t="array" ref="U22">IF(T22="","",(_xlfn.IFS(T22&gt;=95,"優良",T22&gt;=80,"良好",T22&gt;=60,"普通",T22&gt;=50,"やや不良",T22&lt;50,"不良",T22="","")))</f>
        <v>良好</v>
      </c>
      <c r="V22" s="3" t="s">
        <v>71</v>
      </c>
    </row>
    <row r="23" spans="1:22" ht="53.1" customHeight="1" x14ac:dyDescent="0.2">
      <c r="A23" s="7">
        <v>14</v>
      </c>
      <c r="B23" s="7" t="s">
        <v>42</v>
      </c>
      <c r="C23" s="3" t="s">
        <v>76</v>
      </c>
      <c r="D23" s="3" t="s">
        <v>77</v>
      </c>
      <c r="E23" s="35" t="s">
        <v>45</v>
      </c>
      <c r="F23" s="40" t="s">
        <v>46</v>
      </c>
      <c r="G23" s="34"/>
      <c r="H23" s="3"/>
      <c r="I23" s="37"/>
      <c r="J23" s="4"/>
      <c r="K23" s="3"/>
      <c r="L23" s="38"/>
      <c r="M23" s="3"/>
      <c r="N23" s="4">
        <v>98</v>
      </c>
      <c r="O23" s="4">
        <v>0</v>
      </c>
      <c r="P23" s="2">
        <f t="shared" si="0"/>
        <v>98</v>
      </c>
      <c r="Q23" s="2" t="str" cm="1">
        <f t="array" ref="Q23">IF(P23="","",(_xlfn.IFS(P23&gt;=95,"優良",P23&gt;=80,"良好",P23&gt;=60,"普通",P23&gt;=50,"やや不良",P23&lt;50,"不良",P23="","")))</f>
        <v>優良</v>
      </c>
      <c r="R23" s="2">
        <v>98</v>
      </c>
      <c r="S23" s="2">
        <v>0</v>
      </c>
      <c r="T23" s="2">
        <f t="shared" si="4"/>
        <v>98</v>
      </c>
      <c r="U23" s="2" t="str" cm="1">
        <f t="array" ref="U23">IF(T23="","",(_xlfn.IFS(T23&gt;=95,"優良",T23&gt;=80,"良好",T23&gt;=60,"普通",T23&gt;=50,"やや不良",T23&lt;50,"不良",T23="","")))</f>
        <v>優良</v>
      </c>
      <c r="V23" s="3" t="s">
        <v>71</v>
      </c>
    </row>
    <row r="24" spans="1:22" ht="106.05" customHeight="1" x14ac:dyDescent="0.2">
      <c r="A24" s="7">
        <v>15</v>
      </c>
      <c r="B24" s="7" t="s">
        <v>42</v>
      </c>
      <c r="C24" s="3" t="s">
        <v>78</v>
      </c>
      <c r="D24" s="3" t="s">
        <v>79</v>
      </c>
      <c r="E24" s="35" t="s">
        <v>32</v>
      </c>
      <c r="F24" s="40"/>
      <c r="G24" s="34"/>
      <c r="H24" s="3"/>
      <c r="I24" s="37"/>
      <c r="J24" s="4"/>
      <c r="K24" s="3"/>
      <c r="L24" s="38"/>
      <c r="M24" s="3"/>
      <c r="N24" s="4">
        <v>95</v>
      </c>
      <c r="O24" s="4">
        <v>0</v>
      </c>
      <c r="P24" s="2">
        <f t="shared" si="0"/>
        <v>95</v>
      </c>
      <c r="Q24" s="2" t="str" cm="1">
        <f t="array" ref="Q24">IF(P24="","",(_xlfn.IFS(P24&gt;=95,"優良",P24&gt;=80,"良好",P24&gt;=60,"普通",P24&gt;=50,"やや不良",P24&lt;50,"不良",P24="","")))</f>
        <v>優良</v>
      </c>
      <c r="R24" s="2">
        <v>93</v>
      </c>
      <c r="S24" s="2">
        <v>0</v>
      </c>
      <c r="T24" s="2">
        <f t="shared" si="4"/>
        <v>93</v>
      </c>
      <c r="U24" s="2" t="str" cm="1">
        <f t="array" ref="U24">IF(T24="","",(_xlfn.IFS(T24&gt;=95,"優良",T24&gt;=80,"良好",T24&gt;=60,"普通",T24&gt;=50,"やや不良",T24&lt;50,"不良",T24="","")))</f>
        <v>良好</v>
      </c>
      <c r="V24" s="3" t="s">
        <v>71</v>
      </c>
    </row>
    <row r="25" spans="1:22" ht="109.05" customHeight="1" x14ac:dyDescent="0.2">
      <c r="A25" s="7">
        <v>16</v>
      </c>
      <c r="B25" s="7" t="s">
        <v>42</v>
      </c>
      <c r="C25" s="3" t="s">
        <v>80</v>
      </c>
      <c r="D25" s="3" t="s">
        <v>81</v>
      </c>
      <c r="E25" s="35" t="s">
        <v>25</v>
      </c>
      <c r="F25" s="40"/>
      <c r="G25" s="34"/>
      <c r="H25" s="3"/>
      <c r="I25" s="37"/>
      <c r="J25" s="4" t="s">
        <v>33</v>
      </c>
      <c r="K25" s="3" t="s">
        <v>82</v>
      </c>
      <c r="L25" s="38"/>
      <c r="M25" s="3" t="s">
        <v>83</v>
      </c>
      <c r="N25" s="4">
        <v>99</v>
      </c>
      <c r="O25" s="4">
        <v>5</v>
      </c>
      <c r="P25" s="2">
        <f t="shared" si="0"/>
        <v>104</v>
      </c>
      <c r="Q25" s="2" t="str" cm="1">
        <f t="array" ref="Q25">IF(P25="","",(_xlfn.IFS(P25&gt;=95,"優良",P25&gt;=80,"良好",P25&gt;=60,"普通",P25&gt;=50,"やや不良",P25&lt;50,"不良",P25="","")))</f>
        <v>優良</v>
      </c>
      <c r="R25" s="2">
        <v>99</v>
      </c>
      <c r="S25" s="2">
        <v>0</v>
      </c>
      <c r="T25" s="2">
        <f>IF(R25+S25&gt;120,"エラー",IF(R25+S25=0,"",R25+S25))</f>
        <v>99</v>
      </c>
      <c r="U25" s="2" t="str" cm="1">
        <f t="array" ref="U25">IF(T25="","",(_xlfn.IFS(T25&gt;=95,"優良",T25&gt;=80,"良好",T25&gt;=60,"普通",T25&gt;=50,"やや不良",T25&lt;50,"不良",T25="","")))</f>
        <v>優良</v>
      </c>
      <c r="V25" s="3" t="s">
        <v>84</v>
      </c>
    </row>
    <row r="26" spans="1:22" ht="57" customHeight="1" x14ac:dyDescent="0.2">
      <c r="A26" s="7">
        <v>17</v>
      </c>
      <c r="B26" s="7" t="s">
        <v>42</v>
      </c>
      <c r="C26" s="3" t="s">
        <v>85</v>
      </c>
      <c r="D26" s="3" t="s">
        <v>86</v>
      </c>
      <c r="E26" s="35" t="s">
        <v>25</v>
      </c>
      <c r="F26" s="40"/>
      <c r="G26" s="34"/>
      <c r="H26" s="3"/>
      <c r="I26" s="37"/>
      <c r="J26" s="4"/>
      <c r="K26" s="3"/>
      <c r="L26" s="38"/>
      <c r="M26" s="3"/>
      <c r="N26" s="4">
        <v>108</v>
      </c>
      <c r="O26" s="4">
        <v>0</v>
      </c>
      <c r="P26" s="2">
        <f t="shared" si="0"/>
        <v>108</v>
      </c>
      <c r="Q26" s="2" t="str" cm="1">
        <f t="array" ref="Q26">IF(P26="","",(_xlfn.IFS(P26&gt;=95,"優良",P26&gt;=80,"良好",P26&gt;=60,"普通",P26&gt;=50,"やや不良",P26&lt;50,"不良",P26="","")))</f>
        <v>優良</v>
      </c>
      <c r="R26" s="2">
        <v>108</v>
      </c>
      <c r="S26" s="2">
        <v>0</v>
      </c>
      <c r="T26" s="2">
        <f>IF(R26+S26&gt;120,"エラー",IF(R26+S26=0,"",R26+S26))</f>
        <v>108</v>
      </c>
      <c r="U26" s="2" t="str" cm="1">
        <f t="array" ref="U26">IF(T26="","",(_xlfn.IFS(T26&gt;=95,"優良",T26&gt;=80,"良好",T26&gt;=60,"普通",T26&gt;=50,"やや不良",T26&lt;50,"不良",T26="","")))</f>
        <v>優良</v>
      </c>
      <c r="V26" s="3" t="s">
        <v>71</v>
      </c>
    </row>
    <row r="27" spans="1:22" ht="70.05" customHeight="1" x14ac:dyDescent="0.2">
      <c r="A27" s="7">
        <v>18</v>
      </c>
      <c r="B27" s="7" t="s">
        <v>42</v>
      </c>
      <c r="C27" s="3" t="s">
        <v>87</v>
      </c>
      <c r="D27" s="3" t="s">
        <v>88</v>
      </c>
      <c r="E27" s="35" t="s">
        <v>32</v>
      </c>
      <c r="F27" s="40"/>
      <c r="G27" s="34"/>
      <c r="H27" s="3"/>
      <c r="I27" s="37"/>
      <c r="J27" s="4"/>
      <c r="K27" s="3"/>
      <c r="L27" s="38"/>
      <c r="M27" s="3"/>
      <c r="N27" s="4">
        <v>95</v>
      </c>
      <c r="O27" s="4">
        <v>0</v>
      </c>
      <c r="P27" s="2">
        <f t="shared" si="0"/>
        <v>95</v>
      </c>
      <c r="Q27" s="2" t="str" cm="1">
        <f t="array" ref="Q27">IF(P27="","",(_xlfn.IFS(P27&gt;=95,"優良",P27&gt;=80,"良好",P27&gt;=60,"普通",P27&gt;=50,"やや不良",P27&lt;50,"不良",P27="","")))</f>
        <v>優良</v>
      </c>
      <c r="R27" s="2">
        <v>97.5</v>
      </c>
      <c r="S27" s="2">
        <v>0</v>
      </c>
      <c r="T27" s="2">
        <f t="shared" ref="T27:T33" si="5">IF(R27+S27&gt;120,"エラー",IF(R27+S27=0,"",R27+S27))</f>
        <v>97.5</v>
      </c>
      <c r="U27" s="2" t="str" cm="1">
        <f t="array" ref="U27">IF(T27="","",(_xlfn.IFS(T27&gt;=95,"優良",T27&gt;=80,"良好",T27&gt;=60,"普通",T27&gt;=50,"やや不良",T27&lt;50,"不良",T27="","")))</f>
        <v>優良</v>
      </c>
      <c r="V27" s="3" t="s">
        <v>71</v>
      </c>
    </row>
    <row r="28" spans="1:22" ht="70.05" customHeight="1" x14ac:dyDescent="0.2">
      <c r="A28" s="7">
        <v>19</v>
      </c>
      <c r="B28" s="7" t="s">
        <v>42</v>
      </c>
      <c r="C28" s="3" t="s">
        <v>89</v>
      </c>
      <c r="D28" s="3" t="s">
        <v>88</v>
      </c>
      <c r="E28" s="35" t="s">
        <v>32</v>
      </c>
      <c r="F28" s="40"/>
      <c r="G28" s="34"/>
      <c r="H28" s="3"/>
      <c r="I28" s="37"/>
      <c r="J28" s="4"/>
      <c r="K28" s="3"/>
      <c r="L28" s="38"/>
      <c r="M28" s="3"/>
      <c r="N28" s="4">
        <v>81.819999999999993</v>
      </c>
      <c r="O28" s="4">
        <v>-5</v>
      </c>
      <c r="P28" s="2">
        <f t="shared" si="0"/>
        <v>76.819999999999993</v>
      </c>
      <c r="Q28" s="2" t="str" cm="1">
        <f t="array" ref="Q28">IF(P28="","",(_xlfn.IFS(P28&gt;=95,"優良",P28&gt;=80,"良好",P28&gt;=60,"普通",P28&gt;=50,"やや不良",P28&lt;50,"不良",P28="","")))</f>
        <v>普通</v>
      </c>
      <c r="R28" s="2">
        <v>97.73</v>
      </c>
      <c r="S28" s="2">
        <v>0</v>
      </c>
      <c r="T28" s="2">
        <f t="shared" si="5"/>
        <v>97.73</v>
      </c>
      <c r="U28" s="2" t="str" cm="1">
        <f t="array" ref="U28">IF(T28="","",(_xlfn.IFS(T28&gt;=95,"優良",T28&gt;=80,"良好",T28&gt;=60,"普通",T28&gt;=50,"やや不良",T28&lt;50,"不良",T28="","")))</f>
        <v>優良</v>
      </c>
      <c r="V28" s="3" t="s">
        <v>90</v>
      </c>
    </row>
    <row r="29" spans="1:22" ht="70.05" customHeight="1" x14ac:dyDescent="0.2">
      <c r="A29" s="7">
        <v>20</v>
      </c>
      <c r="B29" s="7" t="s">
        <v>42</v>
      </c>
      <c r="C29" s="3" t="s">
        <v>91</v>
      </c>
      <c r="D29" s="3" t="s">
        <v>88</v>
      </c>
      <c r="E29" s="35" t="s">
        <v>32</v>
      </c>
      <c r="F29" s="40"/>
      <c r="G29" s="34"/>
      <c r="H29" s="3"/>
      <c r="I29" s="37"/>
      <c r="J29" s="4"/>
      <c r="K29" s="3"/>
      <c r="L29" s="38"/>
      <c r="M29" s="3"/>
      <c r="N29" s="4">
        <v>85.7</v>
      </c>
      <c r="O29" s="4">
        <v>0</v>
      </c>
      <c r="P29" s="2">
        <f t="shared" si="0"/>
        <v>85.7</v>
      </c>
      <c r="Q29" s="2" t="str" cm="1">
        <f t="array" ref="Q29">IF(P29="","",(_xlfn.IFS(P29&gt;=95,"優良",P29&gt;=80,"良好",P29&gt;=60,"普通",P29&gt;=50,"やや不良",P29&lt;50,"不良",P29="","")))</f>
        <v>良好</v>
      </c>
      <c r="R29" s="2">
        <v>96.4</v>
      </c>
      <c r="S29" s="2">
        <v>0</v>
      </c>
      <c r="T29" s="2">
        <f t="shared" si="5"/>
        <v>96.4</v>
      </c>
      <c r="U29" s="2" t="str" cm="1">
        <f t="array" ref="U29">IF(T29="","",(_xlfn.IFS(T29&gt;=95,"優良",T29&gt;=80,"良好",T29&gt;=60,"普通",T29&gt;=50,"やや不良",T29&lt;50,"不良",T29="","")))</f>
        <v>優良</v>
      </c>
      <c r="V29" s="3" t="s">
        <v>92</v>
      </c>
    </row>
    <row r="30" spans="1:22" ht="70.05" customHeight="1" x14ac:dyDescent="0.2">
      <c r="A30" s="7">
        <v>21</v>
      </c>
      <c r="B30" s="7" t="s">
        <v>42</v>
      </c>
      <c r="C30" s="3" t="s">
        <v>93</v>
      </c>
      <c r="D30" s="3" t="s">
        <v>94</v>
      </c>
      <c r="E30" s="35" t="s">
        <v>25</v>
      </c>
      <c r="F30" s="40"/>
      <c r="G30" s="34"/>
      <c r="H30" s="3"/>
      <c r="I30" s="37"/>
      <c r="J30" s="4"/>
      <c r="K30" s="3"/>
      <c r="L30" s="38"/>
      <c r="M30" s="3"/>
      <c r="N30" s="4">
        <v>93.75</v>
      </c>
      <c r="O30" s="4">
        <v>0</v>
      </c>
      <c r="P30" s="2">
        <f t="shared" si="0"/>
        <v>93.75</v>
      </c>
      <c r="Q30" s="2" t="str" cm="1">
        <f t="array" ref="Q30">IF(P30="","",(_xlfn.IFS(P30&gt;=95,"優良",P30&gt;=80,"良好",P30&gt;=60,"普通",P30&gt;=50,"やや不良",P30&lt;50,"不良",P30="","")))</f>
        <v>良好</v>
      </c>
      <c r="R30" s="2">
        <v>93.75</v>
      </c>
      <c r="S30" s="2">
        <v>0</v>
      </c>
      <c r="T30" s="2">
        <f t="shared" si="5"/>
        <v>93.75</v>
      </c>
      <c r="U30" s="2" t="str" cm="1">
        <f t="array" ref="U30">IF(T30="","",(_xlfn.IFS(T30&gt;=95,"優良",T30&gt;=80,"良好",T30&gt;=60,"普通",T30&gt;=50,"やや不良",T30&lt;50,"不良",T30="","")))</f>
        <v>良好</v>
      </c>
      <c r="V30" s="3" t="s">
        <v>71</v>
      </c>
    </row>
    <row r="31" spans="1:22" ht="94.5" customHeight="1" x14ac:dyDescent="0.2">
      <c r="A31" s="7">
        <v>22</v>
      </c>
      <c r="B31" s="7" t="s">
        <v>42</v>
      </c>
      <c r="C31" s="3" t="s">
        <v>95</v>
      </c>
      <c r="D31" s="3" t="s">
        <v>88</v>
      </c>
      <c r="E31" s="35" t="s">
        <v>32</v>
      </c>
      <c r="F31" s="40"/>
      <c r="G31" s="34"/>
      <c r="H31" s="3"/>
      <c r="I31" s="37"/>
      <c r="J31" s="4"/>
      <c r="K31" s="3"/>
      <c r="L31" s="38"/>
      <c r="M31" s="3"/>
      <c r="N31" s="4">
        <v>100</v>
      </c>
      <c r="O31" s="4">
        <v>0</v>
      </c>
      <c r="P31" s="2">
        <f t="shared" si="0"/>
        <v>100</v>
      </c>
      <c r="Q31" s="2" t="str" cm="1">
        <f t="array" ref="Q31">IF(P31="","",(_xlfn.IFS(P31&gt;=95,"優良",P31&gt;=80,"良好",P31&gt;=60,"普通",P31&gt;=50,"やや不良",P31&lt;50,"不良",P31="","")))</f>
        <v>優良</v>
      </c>
      <c r="R31" s="2">
        <v>100</v>
      </c>
      <c r="S31" s="2">
        <v>0</v>
      </c>
      <c r="T31" s="2">
        <f t="shared" si="5"/>
        <v>100</v>
      </c>
      <c r="U31" s="2" t="str" cm="1">
        <f t="array" ref="U31">IF(T31="","",(_xlfn.IFS(T31&gt;=95,"優良",T31&gt;=80,"良好",T31&gt;=60,"普通",T31&gt;=50,"やや不良",T31&lt;50,"不良",T31="","")))</f>
        <v>優良</v>
      </c>
      <c r="V31" s="3" t="s">
        <v>96</v>
      </c>
    </row>
    <row r="32" spans="1:22" ht="61.5" customHeight="1" x14ac:dyDescent="0.2">
      <c r="A32" s="7">
        <v>23</v>
      </c>
      <c r="B32" s="7" t="s">
        <v>42</v>
      </c>
      <c r="C32" s="3" t="s">
        <v>97</v>
      </c>
      <c r="D32" s="3" t="s">
        <v>98</v>
      </c>
      <c r="E32" s="35" t="s">
        <v>32</v>
      </c>
      <c r="F32" s="40"/>
      <c r="G32" s="34"/>
      <c r="H32" s="3"/>
      <c r="I32" s="37"/>
      <c r="J32" s="4"/>
      <c r="K32" s="3"/>
      <c r="L32" s="38"/>
      <c r="M32" s="3"/>
      <c r="N32" s="4">
        <v>95</v>
      </c>
      <c r="O32" s="4">
        <v>0</v>
      </c>
      <c r="P32" s="2">
        <f t="shared" si="0"/>
        <v>95</v>
      </c>
      <c r="Q32" s="2" t="str" cm="1">
        <f t="array" ref="Q32">IF(P32="","",(_xlfn.IFS(P32&gt;=95,"優良",P32&gt;=80,"良好",P32&gt;=60,"普通",P32&gt;=50,"やや不良",P32&lt;50,"不良",P32="","")))</f>
        <v>優良</v>
      </c>
      <c r="R32" s="2">
        <v>96</v>
      </c>
      <c r="S32" s="2">
        <v>0</v>
      </c>
      <c r="T32" s="2">
        <f t="shared" si="5"/>
        <v>96</v>
      </c>
      <c r="U32" s="2" t="str" cm="1">
        <f t="array" ref="U32">IF(T32="","",(_xlfn.IFS(T32&gt;=95,"優良",T32&gt;=80,"良好",T32&gt;=60,"普通",T32&gt;=50,"やや不良",T32&lt;50,"不良",T32="","")))</f>
        <v>優良</v>
      </c>
      <c r="V32" s="3" t="s">
        <v>71</v>
      </c>
    </row>
    <row r="33" spans="1:22" ht="82.5" customHeight="1" x14ac:dyDescent="0.2">
      <c r="A33" s="7">
        <v>24</v>
      </c>
      <c r="B33" s="7" t="s">
        <v>42</v>
      </c>
      <c r="C33" s="3" t="s">
        <v>99</v>
      </c>
      <c r="D33" s="3" t="s">
        <v>98</v>
      </c>
      <c r="E33" s="35" t="s">
        <v>32</v>
      </c>
      <c r="F33" s="40"/>
      <c r="G33" s="34"/>
      <c r="H33" s="3"/>
      <c r="I33" s="37"/>
      <c r="J33" s="4"/>
      <c r="K33" s="3"/>
      <c r="L33" s="38"/>
      <c r="M33" s="3"/>
      <c r="N33" s="4">
        <v>98</v>
      </c>
      <c r="O33" s="4">
        <v>0</v>
      </c>
      <c r="P33" s="2">
        <f t="shared" si="0"/>
        <v>98</v>
      </c>
      <c r="Q33" s="2" t="str" cm="1">
        <f t="array" ref="Q33">IF(P33="","",(_xlfn.IFS(P33&gt;=95,"優良",P33&gt;=80,"良好",P33&gt;=60,"普通",P33&gt;=50,"やや不良",P33&lt;50,"不良",P33="","")))</f>
        <v>優良</v>
      </c>
      <c r="R33" s="2">
        <v>98</v>
      </c>
      <c r="S33" s="2">
        <v>0</v>
      </c>
      <c r="T33" s="2">
        <f t="shared" si="5"/>
        <v>98</v>
      </c>
      <c r="U33" s="2" t="str" cm="1">
        <f t="array" ref="U33">IF(T33="","",(_xlfn.IFS(T33&gt;=95,"優良",T33&gt;=80,"良好",T33&gt;=60,"普通",T33&gt;=50,"やや不良",T33&lt;50,"不良",T33="","")))</f>
        <v>優良</v>
      </c>
      <c r="V33" s="3" t="s">
        <v>71</v>
      </c>
    </row>
    <row r="34" spans="1:22" ht="109.05" customHeight="1" x14ac:dyDescent="0.2">
      <c r="A34" s="7">
        <v>25</v>
      </c>
      <c r="B34" s="7" t="s">
        <v>42</v>
      </c>
      <c r="C34" s="3" t="s">
        <v>100</v>
      </c>
      <c r="D34" s="3" t="s">
        <v>101</v>
      </c>
      <c r="E34" s="35" t="s">
        <v>25</v>
      </c>
      <c r="F34" s="40"/>
      <c r="G34" s="34"/>
      <c r="H34" s="3"/>
      <c r="I34" s="37"/>
      <c r="J34" s="4" t="s">
        <v>53</v>
      </c>
      <c r="K34" s="3" t="s">
        <v>102</v>
      </c>
      <c r="L34" s="38">
        <v>1</v>
      </c>
      <c r="M34" s="3" t="s">
        <v>103</v>
      </c>
      <c r="N34" s="4">
        <v>100</v>
      </c>
      <c r="O34" s="4">
        <v>5</v>
      </c>
      <c r="P34" s="2">
        <f t="shared" si="0"/>
        <v>105</v>
      </c>
      <c r="Q34" s="2" t="str" cm="1">
        <f t="array" ref="Q34">IF(P34="","",(_xlfn.IFS(P34&gt;=95,"優良",P34&gt;=80,"良好",P34&gt;=60,"普通",P34&gt;=50,"やや不良",P34&lt;50,"不良",P34="","")))</f>
        <v>優良</v>
      </c>
      <c r="R34" s="2">
        <v>101</v>
      </c>
      <c r="S34" s="2">
        <v>10</v>
      </c>
      <c r="T34" s="2">
        <f>IF(R34+S34&gt;120,"エラー",IF(R34+S34=0,"",R34+S34))</f>
        <v>111</v>
      </c>
      <c r="U34" s="2" t="str" cm="1">
        <f t="array" ref="U34">IF(T34="","",(_xlfn.IFS(T34&gt;=95,"優良",T34&gt;=80,"良好",T34&gt;=60,"普通",T34&gt;=50,"やや不良",T34&lt;50,"不良",T34="","")))</f>
        <v>優良</v>
      </c>
      <c r="V34" s="3" t="s">
        <v>104</v>
      </c>
    </row>
    <row r="35" spans="1:22" ht="70.05" customHeight="1" x14ac:dyDescent="0.2">
      <c r="A35" s="7">
        <v>26</v>
      </c>
      <c r="B35" s="7" t="s">
        <v>42</v>
      </c>
      <c r="C35" s="3" t="s">
        <v>105</v>
      </c>
      <c r="D35" s="3" t="s">
        <v>106</v>
      </c>
      <c r="E35" s="35" t="s">
        <v>45</v>
      </c>
      <c r="F35" s="40" t="s">
        <v>70</v>
      </c>
      <c r="G35" s="34"/>
      <c r="H35" s="3"/>
      <c r="I35" s="37"/>
      <c r="J35" s="4"/>
      <c r="K35" s="3"/>
      <c r="L35" s="38"/>
      <c r="M35" s="3"/>
      <c r="N35" s="4">
        <v>93</v>
      </c>
      <c r="O35" s="4">
        <v>-5</v>
      </c>
      <c r="P35" s="2">
        <f t="shared" si="0"/>
        <v>88</v>
      </c>
      <c r="Q35" s="2" t="str" cm="1">
        <f t="array" ref="Q35">IF(P35="","",(_xlfn.IFS(P35&gt;=95,"優良",P35&gt;=80,"良好",P35&gt;=60,"普通",P35&gt;=50,"やや不良",P35&lt;50,"不良",P35="","")))</f>
        <v>良好</v>
      </c>
      <c r="R35" s="2">
        <v>96</v>
      </c>
      <c r="S35" s="2">
        <v>-5</v>
      </c>
      <c r="T35" s="2">
        <f>IF(R35+S35&gt;120,"エラー",IF(R35+S35=0,"",R35+S35))</f>
        <v>91</v>
      </c>
      <c r="U35" s="2" t="str" cm="1">
        <f t="array" ref="U35">IF(T35="","",(_xlfn.IFS(T35&gt;=95,"優良",T35&gt;=80,"良好",T35&gt;=60,"普通",T35&gt;=50,"やや不良",T35&lt;50,"不良",T35="","")))</f>
        <v>良好</v>
      </c>
      <c r="V35" s="3" t="s">
        <v>107</v>
      </c>
    </row>
    <row r="36" spans="1:22" ht="83.1" customHeight="1" x14ac:dyDescent="0.2">
      <c r="A36" s="7">
        <v>27</v>
      </c>
      <c r="B36" s="7" t="s">
        <v>42</v>
      </c>
      <c r="C36" s="3" t="s">
        <v>108</v>
      </c>
      <c r="D36" s="3" t="s">
        <v>109</v>
      </c>
      <c r="E36" s="35" t="s">
        <v>110</v>
      </c>
      <c r="F36" s="40"/>
      <c r="G36" s="34"/>
      <c r="H36" s="3"/>
      <c r="I36" s="37"/>
      <c r="J36" s="4"/>
      <c r="K36" s="3"/>
      <c r="L36" s="38"/>
      <c r="M36" s="3"/>
      <c r="N36" s="4">
        <v>100</v>
      </c>
      <c r="O36" s="4">
        <v>0</v>
      </c>
      <c r="P36" s="2">
        <f t="shared" si="0"/>
        <v>100</v>
      </c>
      <c r="Q36" s="2" t="str" cm="1">
        <f t="array" ref="Q36">IF(P36="","",(_xlfn.IFS(P36&gt;=95,"優良",P36&gt;=80,"良好",P36&gt;=60,"普通",P36&gt;=50,"やや不良",P36&lt;50,"不良",P36="","")))</f>
        <v>優良</v>
      </c>
      <c r="R36" s="2">
        <v>100</v>
      </c>
      <c r="S36" s="2">
        <v>0</v>
      </c>
      <c r="T36" s="2">
        <f>IF(R36+S36&gt;120,"エラー",IF(R36+S36=0,"",R36+S36))</f>
        <v>100</v>
      </c>
      <c r="U36" s="2" t="str" cm="1">
        <f t="array" ref="U36">IF(T36="","",(_xlfn.IFS(T36&gt;=95,"優良",T36&gt;=80,"良好",T36&gt;=60,"普通",T36&gt;=50,"やや不良",T36&lt;50,"不良",T36="","")))</f>
        <v>優良</v>
      </c>
      <c r="V36" s="3" t="s">
        <v>71</v>
      </c>
    </row>
    <row r="37" spans="1:22" ht="70.05" customHeight="1" x14ac:dyDescent="0.2">
      <c r="A37" s="7">
        <v>28</v>
      </c>
      <c r="B37" s="7" t="s">
        <v>42</v>
      </c>
      <c r="C37" s="3" t="s">
        <v>111</v>
      </c>
      <c r="D37" s="3" t="s">
        <v>112</v>
      </c>
      <c r="E37" s="35" t="s">
        <v>110</v>
      </c>
      <c r="F37" s="40"/>
      <c r="G37" s="34"/>
      <c r="H37" s="3"/>
      <c r="I37" s="37"/>
      <c r="J37" s="4"/>
      <c r="K37" s="3"/>
      <c r="L37" s="38"/>
      <c r="M37" s="3"/>
      <c r="N37" s="4">
        <v>107</v>
      </c>
      <c r="O37" s="4">
        <v>0</v>
      </c>
      <c r="P37" s="2">
        <f t="shared" si="0"/>
        <v>107</v>
      </c>
      <c r="Q37" s="2" t="str" cm="1">
        <f t="array" ref="Q37">IF(P37="","",(_xlfn.IFS(P37&gt;=95,"優良",P37&gt;=80,"良好",P37&gt;=60,"普通",P37&gt;=50,"やや不良",P37&lt;50,"不良",P37="","")))</f>
        <v>優良</v>
      </c>
      <c r="R37" s="2">
        <v>105</v>
      </c>
      <c r="S37" s="2">
        <v>0</v>
      </c>
      <c r="T37" s="2">
        <f t="shared" ref="T37" si="6">IF(R37+S37&gt;120,"エラー",IF(R37+S37=0,"",R37+S37))</f>
        <v>105</v>
      </c>
      <c r="U37" s="2" t="str" cm="1">
        <f t="array" ref="U37">IF(T37="","",(_xlfn.IFS(T37&gt;=95,"優良",T37&gt;=80,"良好",T37&gt;=60,"普通",T37&gt;=50,"やや不良",T37&lt;50,"不良",T37="","")))</f>
        <v>優良</v>
      </c>
      <c r="V37" s="3" t="s">
        <v>113</v>
      </c>
    </row>
    <row r="38" spans="1:22" ht="178.05" customHeight="1" x14ac:dyDescent="0.2">
      <c r="A38" s="7">
        <v>29</v>
      </c>
      <c r="B38" s="7" t="s">
        <v>42</v>
      </c>
      <c r="C38" s="3" t="s">
        <v>114</v>
      </c>
      <c r="D38" s="3" t="s">
        <v>115</v>
      </c>
      <c r="E38" s="35" t="s">
        <v>25</v>
      </c>
      <c r="F38" s="40"/>
      <c r="G38" s="34"/>
      <c r="H38" s="3"/>
      <c r="I38" s="37"/>
      <c r="J38" s="4" t="s">
        <v>33</v>
      </c>
      <c r="K38" s="3" t="s">
        <v>116</v>
      </c>
      <c r="L38" s="38">
        <v>0.55000000000000004</v>
      </c>
      <c r="M38" s="3" t="s">
        <v>117</v>
      </c>
      <c r="N38" s="4">
        <v>69.2</v>
      </c>
      <c r="O38" s="4">
        <v>-4</v>
      </c>
      <c r="P38" s="2">
        <f t="shared" si="0"/>
        <v>65.2</v>
      </c>
      <c r="Q38" s="2" t="str" cm="1">
        <f t="array" ref="Q38">IF(P38="","",(_xlfn.IFS(P38&gt;=95,"優良",P38&gt;=80,"良好",P38&gt;=60,"普通",P38&gt;=50,"やや不良",P38&lt;50,"不良",P38="","")))</f>
        <v>普通</v>
      </c>
      <c r="R38" s="2">
        <v>92.3</v>
      </c>
      <c r="S38" s="2">
        <v>3</v>
      </c>
      <c r="T38" s="2">
        <f>IF(R38+S38&gt;120,"エラー",IF(R38+S38=0,"",R38+S38))</f>
        <v>95.3</v>
      </c>
      <c r="U38" s="2" t="str" cm="1">
        <f t="array" ref="U38">IF(T38="","",(_xlfn.IFS(T38&gt;=95,"優良",T38&gt;=80,"良好",T38&gt;=60,"普通",T38&gt;=50,"やや不良",T38&lt;50,"不良",T38="","")))</f>
        <v>優良</v>
      </c>
      <c r="V38" s="3" t="s">
        <v>1684</v>
      </c>
    </row>
    <row r="39" spans="1:22" ht="83.1" customHeight="1" x14ac:dyDescent="0.2">
      <c r="A39" s="7">
        <v>30</v>
      </c>
      <c r="B39" s="7" t="s">
        <v>42</v>
      </c>
      <c r="C39" s="3" t="s">
        <v>118</v>
      </c>
      <c r="D39" s="3" t="s">
        <v>119</v>
      </c>
      <c r="E39" s="35" t="s">
        <v>32</v>
      </c>
      <c r="F39" s="40"/>
      <c r="G39" s="34"/>
      <c r="H39" s="3"/>
      <c r="I39" s="37"/>
      <c r="J39" s="4"/>
      <c r="K39" s="3"/>
      <c r="L39" s="38"/>
      <c r="M39" s="3"/>
      <c r="N39" s="4">
        <v>83.75</v>
      </c>
      <c r="O39" s="4">
        <v>5</v>
      </c>
      <c r="P39" s="2">
        <f t="shared" si="0"/>
        <v>88.75</v>
      </c>
      <c r="Q39" s="2" t="str" cm="1">
        <f t="array" ref="Q39">IF(P39="","",(_xlfn.IFS(P39&gt;=95,"優良",P39&gt;=80,"良好",P39&gt;=60,"普通",P39&gt;=50,"やや不良",P39&lt;50,"不良",P39="","")))</f>
        <v>良好</v>
      </c>
      <c r="R39" s="2">
        <v>104.4</v>
      </c>
      <c r="S39" s="2">
        <v>0</v>
      </c>
      <c r="T39" s="2">
        <f>IF(R39+S39&gt;120,"エラー",IF(R39+S39=0,"",R39+S39))</f>
        <v>104.4</v>
      </c>
      <c r="U39" s="2" t="str" cm="1">
        <f t="array" ref="U39">IF(T39="","",(_xlfn.IFS(T39&gt;=95,"優良",T39&gt;=80,"良好",T39&gt;=60,"普通",T39&gt;=50,"やや不良",T39&lt;50,"不良",T39="","")))</f>
        <v>優良</v>
      </c>
      <c r="V39" s="3" t="s">
        <v>120</v>
      </c>
    </row>
    <row r="40" spans="1:22" ht="88.5" customHeight="1" x14ac:dyDescent="0.2">
      <c r="A40" s="7">
        <v>31</v>
      </c>
      <c r="B40" s="7" t="s">
        <v>42</v>
      </c>
      <c r="C40" s="3" t="s">
        <v>121</v>
      </c>
      <c r="D40" s="3" t="s">
        <v>122</v>
      </c>
      <c r="E40" s="35" t="s">
        <v>25</v>
      </c>
      <c r="F40" s="40"/>
      <c r="G40" s="34"/>
      <c r="H40" s="3"/>
      <c r="I40" s="37"/>
      <c r="J40" s="4"/>
      <c r="K40" s="3"/>
      <c r="L40" s="38"/>
      <c r="M40" s="3"/>
      <c r="N40" s="32"/>
      <c r="O40" s="32"/>
      <c r="P40" s="33" t="str">
        <f t="shared" si="0"/>
        <v/>
      </c>
      <c r="Q40" s="33" t="str" cm="1">
        <f t="array" ref="Q40">IF(P40="","",(_xlfn.IFS(P40&gt;=95,"優良",P40&gt;=80,"良好",P40&gt;=60,"普通",P40&gt;=50,"やや不良",P40&lt;50,"不良",P40="","")))</f>
        <v/>
      </c>
      <c r="R40" s="2">
        <v>100</v>
      </c>
      <c r="S40" s="2">
        <v>0</v>
      </c>
      <c r="T40" s="2">
        <f t="shared" ref="T40" si="7">IF(R40+S40&gt;120,"エラー",IF(R40+S40=0,"",R40+S40))</f>
        <v>100</v>
      </c>
      <c r="U40" s="2" t="str" cm="1">
        <f t="array" ref="U40">IF(T40="","",(_xlfn.IFS(T40&gt;=95,"優良",T40&gt;=80,"良好",T40&gt;=60,"普通",T40&gt;=50,"やや不良",T40&lt;50,"不良",T40="","")))</f>
        <v>優良</v>
      </c>
      <c r="V40" s="3" t="s">
        <v>96</v>
      </c>
    </row>
    <row r="41" spans="1:22" ht="52.5" customHeight="1" x14ac:dyDescent="0.2">
      <c r="A41" s="7">
        <v>32</v>
      </c>
      <c r="B41" s="7" t="s">
        <v>42</v>
      </c>
      <c r="C41" s="3" t="s">
        <v>123</v>
      </c>
      <c r="D41" s="3" t="s">
        <v>124</v>
      </c>
      <c r="E41" s="35" t="s">
        <v>25</v>
      </c>
      <c r="F41" s="40"/>
      <c r="G41" s="34"/>
      <c r="H41" s="3"/>
      <c r="I41" s="37"/>
      <c r="J41" s="4"/>
      <c r="K41" s="3"/>
      <c r="L41" s="38"/>
      <c r="M41" s="3"/>
      <c r="N41" s="4">
        <v>97</v>
      </c>
      <c r="O41" s="4">
        <v>0</v>
      </c>
      <c r="P41" s="2">
        <v>97</v>
      </c>
      <c r="Q41" s="2" t="str" cm="1">
        <f t="array" ref="Q41">IF(P41="","",(_xlfn.IFS(P41&gt;=95,"優良",P41&gt;=80,"良好",P41&gt;=60,"普通",P41&gt;=50,"やや不良",P41&lt;50,"不良",P41="","")))</f>
        <v>優良</v>
      </c>
      <c r="R41" s="2">
        <v>97</v>
      </c>
      <c r="S41" s="2">
        <v>0</v>
      </c>
      <c r="T41" s="2">
        <v>97</v>
      </c>
      <c r="U41" s="2" t="str" cm="1">
        <f t="array" ref="U41">IF(T41="","",(_xlfn.IFS(T41&gt;=95,"優良",T41&gt;=80,"良好",T41&gt;=60,"普通",T41&gt;=50,"やや不良",T41&lt;50,"不良",T41="","")))</f>
        <v>優良</v>
      </c>
      <c r="V41" s="3" t="s">
        <v>71</v>
      </c>
    </row>
    <row r="42" spans="1:22" ht="119.55" customHeight="1" x14ac:dyDescent="0.2">
      <c r="A42" s="7">
        <v>33</v>
      </c>
      <c r="B42" s="4" t="s">
        <v>125</v>
      </c>
      <c r="C42" s="3" t="s">
        <v>126</v>
      </c>
      <c r="D42" s="3" t="s">
        <v>127</v>
      </c>
      <c r="E42" s="35" t="s">
        <v>25</v>
      </c>
      <c r="F42" s="40"/>
      <c r="G42" s="34"/>
      <c r="H42" s="3"/>
      <c r="I42" s="37"/>
      <c r="J42" s="4" t="s">
        <v>53</v>
      </c>
      <c r="K42" s="3" t="s">
        <v>128</v>
      </c>
      <c r="L42" s="38">
        <v>0.06</v>
      </c>
      <c r="M42" s="3" t="s">
        <v>129</v>
      </c>
      <c r="N42" s="4">
        <v>98</v>
      </c>
      <c r="O42" s="4">
        <v>0</v>
      </c>
      <c r="P42" s="2">
        <f t="shared" ref="P42:P55" si="8">IF(N42+O42&gt;120,"エラー",IF(N42+O42=0,"",N42+O42))</f>
        <v>98</v>
      </c>
      <c r="Q42" s="2" t="str" cm="1">
        <f t="array" ref="Q42">IF(P42="","",(_xlfn.IFS(P42&gt;=95,"優良",P42&gt;=80,"良好",P42&gt;=60,"普通",P42&gt;=50,"やや不良",P42&lt;50,"不良",P42="","")))</f>
        <v>優良</v>
      </c>
      <c r="R42" s="2">
        <v>96</v>
      </c>
      <c r="S42" s="2">
        <v>0</v>
      </c>
      <c r="T42" s="2">
        <f>IF(R42+S42&gt;120,"エラー",IF(R42+S42=0,"",R42+S42))</f>
        <v>96</v>
      </c>
      <c r="U42" s="2" t="str" cm="1">
        <f t="array" ref="U42">IF(T42="","",(_xlfn.IFS(T42&gt;=95,"優良",T42&gt;=80,"良好",T42&gt;=60,"普通",T42&gt;=50,"やや不良",T42&lt;50,"不良",T42="","")))</f>
        <v>優良</v>
      </c>
      <c r="V42" s="3" t="s">
        <v>130</v>
      </c>
    </row>
    <row r="43" spans="1:22" ht="78.45" customHeight="1" x14ac:dyDescent="0.2">
      <c r="A43" s="7">
        <v>34</v>
      </c>
      <c r="B43" s="4" t="s">
        <v>125</v>
      </c>
      <c r="C43" s="3" t="s">
        <v>131</v>
      </c>
      <c r="D43" s="3" t="s">
        <v>132</v>
      </c>
      <c r="E43" s="35" t="s">
        <v>25</v>
      </c>
      <c r="F43" s="40"/>
      <c r="G43" s="34"/>
      <c r="H43" s="3"/>
      <c r="I43" s="37"/>
      <c r="J43" s="4"/>
      <c r="K43" s="3"/>
      <c r="L43" s="38"/>
      <c r="M43" s="3"/>
      <c r="N43" s="4">
        <v>94</v>
      </c>
      <c r="O43" s="4">
        <v>5</v>
      </c>
      <c r="P43" s="2">
        <f t="shared" si="8"/>
        <v>99</v>
      </c>
      <c r="Q43" s="2" t="str" cm="1">
        <f t="array" ref="Q43">IF(P43="","",(_xlfn.IFS(P43&gt;=95,"優良",P43&gt;=80,"良好",P43&gt;=60,"普通",P43&gt;=50,"やや不良",P43&lt;50,"不良",P43="","")))</f>
        <v>優良</v>
      </c>
      <c r="R43" s="2">
        <v>96</v>
      </c>
      <c r="S43" s="2">
        <v>5</v>
      </c>
      <c r="T43" s="2">
        <f>IF(R43+S43&gt;120,"エラー",IF(R43+S43=0,"",R43+S43))</f>
        <v>101</v>
      </c>
      <c r="U43" s="2" t="s">
        <v>35</v>
      </c>
      <c r="V43" s="3" t="s">
        <v>133</v>
      </c>
    </row>
    <row r="44" spans="1:22" ht="70.5" customHeight="1" x14ac:dyDescent="0.2">
      <c r="A44" s="7">
        <v>35</v>
      </c>
      <c r="B44" s="4" t="s">
        <v>125</v>
      </c>
      <c r="C44" s="3" t="s">
        <v>134</v>
      </c>
      <c r="D44" s="3" t="s">
        <v>135</v>
      </c>
      <c r="E44" s="35" t="s">
        <v>110</v>
      </c>
      <c r="F44" s="40"/>
      <c r="G44" s="34"/>
      <c r="H44" s="3"/>
      <c r="I44" s="37"/>
      <c r="J44" s="4"/>
      <c r="K44" s="3"/>
      <c r="L44" s="38"/>
      <c r="M44" s="3"/>
      <c r="N44" s="4">
        <v>89</v>
      </c>
      <c r="O44" s="4">
        <v>0</v>
      </c>
      <c r="P44" s="2">
        <f t="shared" si="8"/>
        <v>89</v>
      </c>
      <c r="Q44" s="2" t="str" cm="1">
        <f t="array" ref="Q44">IF(P44="","",(_xlfn.IFS(P44&gt;=95,"優良",P44&gt;=80,"良好",P44&gt;=60,"普通",P44&gt;=50,"やや不良",P44&lt;50,"不良",P44="","")))</f>
        <v>良好</v>
      </c>
      <c r="R44" s="2">
        <v>89</v>
      </c>
      <c r="S44" s="2">
        <v>0</v>
      </c>
      <c r="T44" s="2">
        <f t="shared" ref="T44:T45" si="9">IF(R44+S44&gt;120,"エラー",IF(R44+S44=0,"",R44+S44))</f>
        <v>89</v>
      </c>
      <c r="U44" s="2" t="s">
        <v>136</v>
      </c>
      <c r="V44" s="3" t="s">
        <v>137</v>
      </c>
    </row>
    <row r="45" spans="1:22" ht="97.05" customHeight="1" x14ac:dyDescent="0.2">
      <c r="A45" s="7">
        <v>36</v>
      </c>
      <c r="B45" s="4" t="s">
        <v>125</v>
      </c>
      <c r="C45" s="3" t="s">
        <v>138</v>
      </c>
      <c r="D45" s="3" t="s">
        <v>139</v>
      </c>
      <c r="E45" s="35" t="s">
        <v>32</v>
      </c>
      <c r="F45" s="40"/>
      <c r="G45" s="34"/>
      <c r="H45" s="3"/>
      <c r="I45" s="37"/>
      <c r="J45" s="4"/>
      <c r="K45" s="3"/>
      <c r="L45" s="38"/>
      <c r="M45" s="3"/>
      <c r="N45" s="32"/>
      <c r="O45" s="32"/>
      <c r="P45" s="33" t="str">
        <f t="shared" si="8"/>
        <v/>
      </c>
      <c r="Q45" s="33" t="str" cm="1">
        <f t="array" ref="Q45">IF(P45="","",(_xlfn.IFS(P45&gt;=95,"優良",P45&gt;=80,"良好",P45&gt;=60,"普通",P45&gt;=50,"やや不良",P45&lt;50,"不良",P45="","")))</f>
        <v/>
      </c>
      <c r="R45" s="2">
        <v>92</v>
      </c>
      <c r="S45" s="2">
        <v>0</v>
      </c>
      <c r="T45" s="2">
        <f t="shared" si="9"/>
        <v>92</v>
      </c>
      <c r="U45" s="2" t="s">
        <v>136</v>
      </c>
      <c r="V45" s="3" t="s">
        <v>140</v>
      </c>
    </row>
    <row r="46" spans="1:22" ht="105.45" customHeight="1" x14ac:dyDescent="0.2">
      <c r="A46" s="7">
        <v>37</v>
      </c>
      <c r="B46" s="4" t="s">
        <v>125</v>
      </c>
      <c r="C46" s="3" t="s">
        <v>141</v>
      </c>
      <c r="D46" s="3" t="s">
        <v>142</v>
      </c>
      <c r="E46" s="35" t="s">
        <v>25</v>
      </c>
      <c r="F46" s="40"/>
      <c r="G46" s="34"/>
      <c r="H46" s="3"/>
      <c r="I46" s="37"/>
      <c r="J46" s="4"/>
      <c r="K46" s="3"/>
      <c r="L46" s="38"/>
      <c r="M46" s="3"/>
      <c r="N46" s="4">
        <v>98</v>
      </c>
      <c r="O46" s="4">
        <v>0</v>
      </c>
      <c r="P46" s="2">
        <f t="shared" si="8"/>
        <v>98</v>
      </c>
      <c r="Q46" s="2" t="str" cm="1">
        <f t="array" ref="Q46">IF(P46="","",(_xlfn.IFS(P46&gt;=95,"優良",P46&gt;=80,"良好",P46&gt;=60,"普通",P46&gt;=50,"やや不良",P46&lt;50,"不良",P46="","")))</f>
        <v>優良</v>
      </c>
      <c r="R46" s="2">
        <v>98</v>
      </c>
      <c r="S46" s="2">
        <v>0</v>
      </c>
      <c r="T46" s="2">
        <f>IF(R46+S46&gt;120,"エラー",IF(R46+S46=0,"",R46+S46))</f>
        <v>98</v>
      </c>
      <c r="U46" s="2" t="str" cm="1">
        <f t="array" ref="U46">IF(T46="","",(_xlfn.IFS(T46&gt;=95,"優良",T46&gt;=80,"良好",T46&gt;=60,"普通",T46&gt;=50,"やや不良",T46&lt;50,"不良",T46="","")))</f>
        <v>優良</v>
      </c>
      <c r="V46" s="3" t="s">
        <v>143</v>
      </c>
    </row>
    <row r="47" spans="1:22" ht="132.44999999999999" customHeight="1" x14ac:dyDescent="0.2">
      <c r="A47" s="7">
        <v>38</v>
      </c>
      <c r="B47" s="4" t="s">
        <v>125</v>
      </c>
      <c r="C47" s="3" t="s">
        <v>144</v>
      </c>
      <c r="D47" s="3" t="s">
        <v>145</v>
      </c>
      <c r="E47" s="35" t="s">
        <v>45</v>
      </c>
      <c r="F47" s="40" t="s">
        <v>146</v>
      </c>
      <c r="G47" s="34"/>
      <c r="H47" s="3"/>
      <c r="I47" s="37"/>
      <c r="J47" s="4"/>
      <c r="K47" s="3"/>
      <c r="L47" s="38"/>
      <c r="M47" s="3"/>
      <c r="N47" s="4">
        <v>90</v>
      </c>
      <c r="O47" s="4">
        <v>0</v>
      </c>
      <c r="P47" s="2">
        <f t="shared" si="8"/>
        <v>90</v>
      </c>
      <c r="Q47" s="2" t="str" cm="1">
        <f t="array" ref="Q47">IF(P47="","",(_xlfn.IFS(P47&gt;=95,"優良",P47&gt;=80,"良好",P47&gt;=60,"普通",P47&gt;=50,"やや不良",P47&lt;50,"不良",P47="","")))</f>
        <v>良好</v>
      </c>
      <c r="R47" s="2">
        <v>88</v>
      </c>
      <c r="S47" s="2">
        <v>0</v>
      </c>
      <c r="T47" s="2">
        <f>IF(R47+S47&gt;120,"エラー",IF(R47+S47=0,"",R47+S47))</f>
        <v>88</v>
      </c>
      <c r="U47" s="2" t="str" cm="1">
        <f t="array" ref="U47">IF(T47="","",(_xlfn.IFS(T47&gt;=95,"優良",T47&gt;=80,"良好",T47&gt;=60,"普通",T47&gt;=50,"やや不良",T47&lt;50,"不良",T47="","")))</f>
        <v>良好</v>
      </c>
      <c r="V47" s="3" t="s">
        <v>147</v>
      </c>
    </row>
    <row r="48" spans="1:22" ht="83.1" customHeight="1" x14ac:dyDescent="0.2">
      <c r="A48" s="7">
        <v>39</v>
      </c>
      <c r="B48" s="4" t="s">
        <v>125</v>
      </c>
      <c r="C48" s="3" t="s">
        <v>148</v>
      </c>
      <c r="D48" s="3" t="s">
        <v>149</v>
      </c>
      <c r="E48" s="35" t="s">
        <v>25</v>
      </c>
      <c r="F48" s="40"/>
      <c r="G48" s="34"/>
      <c r="H48" s="3"/>
      <c r="I48" s="37"/>
      <c r="J48" s="4" t="s">
        <v>53</v>
      </c>
      <c r="K48" s="3" t="s">
        <v>150</v>
      </c>
      <c r="L48" s="38">
        <v>0.22</v>
      </c>
      <c r="M48" s="3" t="s">
        <v>151</v>
      </c>
      <c r="N48" s="4">
        <v>95</v>
      </c>
      <c r="O48" s="4">
        <v>-5</v>
      </c>
      <c r="P48" s="2">
        <f t="shared" si="8"/>
        <v>90</v>
      </c>
      <c r="Q48" s="2" t="str" cm="1">
        <f t="array" ref="Q48">IF(P48="","",(_xlfn.IFS(P48&gt;=95,"優良",P48&gt;=80,"良好",P48&gt;=60,"普通",P48&gt;=50,"やや不良",P48&lt;50,"不良",P48="","")))</f>
        <v>良好</v>
      </c>
      <c r="R48" s="2">
        <v>98</v>
      </c>
      <c r="S48" s="2">
        <v>0</v>
      </c>
      <c r="T48" s="2">
        <f>IF(R48+S48&gt;120,"エラー",IF(R48+S48=0,"",R48+S48))</f>
        <v>98</v>
      </c>
      <c r="U48" s="2" t="str" cm="1">
        <f t="array" ref="U48">IF(T48="","",(_xlfn.IFS(T48&gt;=95,"優良",T48&gt;=80,"良好",T48&gt;=60,"普通",T48&gt;=50,"やや不良",T48&lt;50,"不良",T48="","")))</f>
        <v>優良</v>
      </c>
      <c r="V48" s="3" t="s">
        <v>152</v>
      </c>
    </row>
    <row r="49" spans="1:22" ht="69.45" customHeight="1" x14ac:dyDescent="0.2">
      <c r="A49" s="7">
        <v>40</v>
      </c>
      <c r="B49" s="4" t="s">
        <v>125</v>
      </c>
      <c r="C49" s="3" t="s">
        <v>153</v>
      </c>
      <c r="D49" s="3" t="s">
        <v>154</v>
      </c>
      <c r="E49" s="35" t="s">
        <v>25</v>
      </c>
      <c r="F49" s="40"/>
      <c r="G49" s="34"/>
      <c r="H49" s="3"/>
      <c r="I49" s="37"/>
      <c r="J49" s="4"/>
      <c r="K49" s="3"/>
      <c r="L49" s="38"/>
      <c r="M49" s="3"/>
      <c r="N49" s="4">
        <v>93</v>
      </c>
      <c r="O49" s="4">
        <v>0</v>
      </c>
      <c r="P49" s="2">
        <f t="shared" si="8"/>
        <v>93</v>
      </c>
      <c r="Q49" s="2" t="str" cm="1">
        <f t="array" ref="Q49">IF(P49="","",(_xlfn.IFS(P49&gt;=95,"優良",P49&gt;=80,"良好",P49&gt;=60,"普通",P49&gt;=50,"やや不良",P49&lt;50,"不良",P49="","")))</f>
        <v>良好</v>
      </c>
      <c r="R49" s="2">
        <v>91</v>
      </c>
      <c r="S49" s="2">
        <v>0</v>
      </c>
      <c r="T49" s="2">
        <f>IF(R49+S49&gt;120,"エラー",IF(R49+S49=0,"",R49+S49))</f>
        <v>91</v>
      </c>
      <c r="U49" s="2" t="str" cm="1">
        <f t="array" ref="U49">IF(T49="","",(_xlfn.IFS(T49&gt;=95,"優良",T49&gt;=80,"良好",T49&gt;=60,"普通",T49&gt;=50,"やや不良",T49&lt;50,"不良",T49="","")))</f>
        <v>良好</v>
      </c>
      <c r="V49" s="3" t="s">
        <v>155</v>
      </c>
    </row>
    <row r="50" spans="1:22" ht="120" customHeight="1" x14ac:dyDescent="0.2">
      <c r="A50" s="7">
        <v>41</v>
      </c>
      <c r="B50" s="4" t="s">
        <v>125</v>
      </c>
      <c r="C50" s="3" t="s">
        <v>156</v>
      </c>
      <c r="D50" s="3" t="s">
        <v>157</v>
      </c>
      <c r="E50" s="35" t="s">
        <v>158</v>
      </c>
      <c r="F50" s="40" t="s">
        <v>159</v>
      </c>
      <c r="G50" s="34" t="s">
        <v>160</v>
      </c>
      <c r="H50" s="3" t="s">
        <v>161</v>
      </c>
      <c r="I50" s="37" t="s">
        <v>162</v>
      </c>
      <c r="J50" s="4" t="s">
        <v>33</v>
      </c>
      <c r="K50" s="3" t="s">
        <v>163</v>
      </c>
      <c r="L50" s="38" t="s">
        <v>164</v>
      </c>
      <c r="M50" s="3" t="s">
        <v>165</v>
      </c>
      <c r="N50" s="4">
        <v>94</v>
      </c>
      <c r="O50" s="4">
        <v>0</v>
      </c>
      <c r="P50" s="2">
        <f t="shared" si="8"/>
        <v>94</v>
      </c>
      <c r="Q50" s="2" t="str" cm="1">
        <f t="array" ref="Q50">IF(P50="","",(_xlfn.IFS(P50&gt;=95,"優良",P50&gt;=80,"良好",P50&gt;=60,"普通",P50&gt;=50,"やや不良",P50&lt;50,"不良",P50="","")))</f>
        <v>良好</v>
      </c>
      <c r="R50" s="2">
        <v>95</v>
      </c>
      <c r="S50" s="2">
        <v>0</v>
      </c>
      <c r="T50" s="2">
        <f t="shared" ref="T50:T51" si="10">IF(R50+S50&gt;120,"エラー",IF(R50+S50=0,"",R50+S50))</f>
        <v>95</v>
      </c>
      <c r="U50" s="2" t="s">
        <v>166</v>
      </c>
      <c r="V50" s="3" t="s">
        <v>167</v>
      </c>
    </row>
    <row r="51" spans="1:22" ht="99.45" customHeight="1" x14ac:dyDescent="0.2">
      <c r="A51" s="7">
        <v>42</v>
      </c>
      <c r="B51" s="4" t="s">
        <v>125</v>
      </c>
      <c r="C51" s="3" t="s">
        <v>168</v>
      </c>
      <c r="D51" s="3" t="s">
        <v>169</v>
      </c>
      <c r="E51" s="35" t="s">
        <v>45</v>
      </c>
      <c r="F51" s="40" t="s">
        <v>170</v>
      </c>
      <c r="G51" s="34" t="s">
        <v>171</v>
      </c>
      <c r="H51" s="3" t="s">
        <v>172</v>
      </c>
      <c r="I51" s="37" t="s">
        <v>162</v>
      </c>
      <c r="J51" s="4" t="s">
        <v>33</v>
      </c>
      <c r="K51" s="3" t="s">
        <v>173</v>
      </c>
      <c r="L51" s="38" t="s">
        <v>164</v>
      </c>
      <c r="M51" s="3" t="s">
        <v>165</v>
      </c>
      <c r="N51" s="4">
        <v>94</v>
      </c>
      <c r="O51" s="4">
        <v>0</v>
      </c>
      <c r="P51" s="2">
        <f t="shared" si="8"/>
        <v>94</v>
      </c>
      <c r="Q51" s="2" t="str" cm="1">
        <f t="array" ref="Q51">IF(P51="","",(_xlfn.IFS(P51&gt;=95,"優良",P51&gt;=80,"良好",P51&gt;=60,"普通",P51&gt;=50,"やや不良",P51&lt;50,"不良",P51="","")))</f>
        <v>良好</v>
      </c>
      <c r="R51" s="2">
        <v>94</v>
      </c>
      <c r="S51" s="2">
        <v>0</v>
      </c>
      <c r="T51" s="2">
        <f t="shared" si="10"/>
        <v>94</v>
      </c>
      <c r="U51" s="2" t="s">
        <v>136</v>
      </c>
      <c r="V51" s="3" t="s">
        <v>174</v>
      </c>
    </row>
    <row r="52" spans="1:22" ht="96" customHeight="1" x14ac:dyDescent="0.2">
      <c r="A52" s="7">
        <v>43</v>
      </c>
      <c r="B52" s="4" t="s">
        <v>125</v>
      </c>
      <c r="C52" s="3" t="s">
        <v>175</v>
      </c>
      <c r="D52" s="3" t="s">
        <v>176</v>
      </c>
      <c r="E52" s="35" t="s">
        <v>45</v>
      </c>
      <c r="F52" s="40" t="s">
        <v>146</v>
      </c>
      <c r="G52" s="34" t="s">
        <v>177</v>
      </c>
      <c r="H52" s="3" t="s">
        <v>178</v>
      </c>
      <c r="I52" s="37" t="s">
        <v>162</v>
      </c>
      <c r="J52" s="4" t="s">
        <v>33</v>
      </c>
      <c r="K52" s="3" t="s">
        <v>179</v>
      </c>
      <c r="L52" s="38" t="s">
        <v>164</v>
      </c>
      <c r="M52" s="3" t="s">
        <v>165</v>
      </c>
      <c r="N52" s="4">
        <v>90</v>
      </c>
      <c r="O52" s="4">
        <v>0</v>
      </c>
      <c r="P52" s="2">
        <f t="shared" si="8"/>
        <v>90</v>
      </c>
      <c r="Q52" s="2" t="str" cm="1">
        <f t="array" ref="Q52">IF(P52="","",(_xlfn.IFS(P52&gt;=95,"優良",P52&gt;=80,"良好",P52&gt;=60,"普通",P52&gt;=50,"やや不良",P52&lt;50,"不良",P52="","")))</f>
        <v>良好</v>
      </c>
      <c r="R52" s="2">
        <v>90</v>
      </c>
      <c r="S52" s="2">
        <v>0</v>
      </c>
      <c r="T52" s="2">
        <v>90</v>
      </c>
      <c r="U52" s="2" t="s">
        <v>136</v>
      </c>
      <c r="V52" s="3" t="s">
        <v>174</v>
      </c>
    </row>
    <row r="53" spans="1:22" ht="148.05000000000001" customHeight="1" x14ac:dyDescent="0.2">
      <c r="A53" s="7">
        <v>44</v>
      </c>
      <c r="B53" s="4" t="s">
        <v>125</v>
      </c>
      <c r="C53" s="3" t="s">
        <v>180</v>
      </c>
      <c r="D53" s="3" t="s">
        <v>181</v>
      </c>
      <c r="E53" s="35" t="s">
        <v>45</v>
      </c>
      <c r="F53" s="40" t="s">
        <v>146</v>
      </c>
      <c r="G53" s="34" t="s">
        <v>182</v>
      </c>
      <c r="H53" s="3" t="s">
        <v>183</v>
      </c>
      <c r="I53" s="37" t="s">
        <v>162</v>
      </c>
      <c r="J53" s="4" t="s">
        <v>33</v>
      </c>
      <c r="K53" s="3" t="s">
        <v>184</v>
      </c>
      <c r="L53" s="38" t="s">
        <v>164</v>
      </c>
      <c r="M53" s="3" t="s">
        <v>165</v>
      </c>
      <c r="N53" s="4">
        <v>84</v>
      </c>
      <c r="O53" s="4">
        <v>0</v>
      </c>
      <c r="P53" s="2">
        <f t="shared" si="8"/>
        <v>84</v>
      </c>
      <c r="Q53" s="2" t="str" cm="1">
        <f t="array" ref="Q53">IF(P53="","",(_xlfn.IFS(P53&gt;=95,"優良",P53&gt;=80,"良好",P53&gt;=60,"普通",P53&gt;=50,"やや不良",P53&lt;50,"不良",P53="","")))</f>
        <v>良好</v>
      </c>
      <c r="R53" s="2">
        <v>92</v>
      </c>
      <c r="S53" s="2">
        <v>0</v>
      </c>
      <c r="T53" s="2">
        <f>IF(R53+S53&gt;120,"エラー",IF(R53+S53=0,"",R53+S53))</f>
        <v>92</v>
      </c>
      <c r="U53" s="2" t="s">
        <v>136</v>
      </c>
      <c r="V53" s="3" t="s">
        <v>185</v>
      </c>
    </row>
    <row r="54" spans="1:22" ht="102.45" customHeight="1" x14ac:dyDescent="0.2">
      <c r="A54" s="7">
        <v>45</v>
      </c>
      <c r="B54" s="4" t="s">
        <v>125</v>
      </c>
      <c r="C54" s="3" t="s">
        <v>186</v>
      </c>
      <c r="D54" s="3" t="s">
        <v>187</v>
      </c>
      <c r="E54" s="35" t="s">
        <v>158</v>
      </c>
      <c r="F54" s="40" t="s">
        <v>159</v>
      </c>
      <c r="G54" s="34" t="s">
        <v>182</v>
      </c>
      <c r="H54" s="3" t="s">
        <v>188</v>
      </c>
      <c r="I54" s="37" t="s">
        <v>162</v>
      </c>
      <c r="J54" s="4" t="s">
        <v>33</v>
      </c>
      <c r="K54" s="3" t="s">
        <v>189</v>
      </c>
      <c r="L54" s="38" t="s">
        <v>164</v>
      </c>
      <c r="M54" s="3" t="s">
        <v>165</v>
      </c>
      <c r="N54" s="4">
        <v>96</v>
      </c>
      <c r="O54" s="4">
        <v>0</v>
      </c>
      <c r="P54" s="2">
        <f t="shared" si="8"/>
        <v>96</v>
      </c>
      <c r="Q54" s="2" t="str" cm="1">
        <f t="array" ref="Q54">IF(P54="","",(_xlfn.IFS(P54&gt;=95,"優良",P54&gt;=80,"良好",P54&gt;=60,"普通",P54&gt;=50,"やや不良",P54&lt;50,"不良",P54="","")))</f>
        <v>優良</v>
      </c>
      <c r="R54" s="2">
        <v>96</v>
      </c>
      <c r="S54" s="2">
        <v>0</v>
      </c>
      <c r="T54" s="2">
        <f t="shared" ref="T54" si="11">IF(R54+S54&gt;120,"エラー",IF(R54+S54=0,"",R54+S54))</f>
        <v>96</v>
      </c>
      <c r="U54" s="2" t="s">
        <v>35</v>
      </c>
      <c r="V54" s="3" t="s">
        <v>190</v>
      </c>
    </row>
    <row r="55" spans="1:22" ht="100.05" customHeight="1" x14ac:dyDescent="0.2">
      <c r="A55" s="7">
        <v>46</v>
      </c>
      <c r="B55" s="4" t="s">
        <v>125</v>
      </c>
      <c r="C55" s="3" t="s">
        <v>191</v>
      </c>
      <c r="D55" s="3" t="s">
        <v>192</v>
      </c>
      <c r="E55" s="35" t="s">
        <v>45</v>
      </c>
      <c r="F55" s="40" t="s">
        <v>46</v>
      </c>
      <c r="G55" s="34" t="s">
        <v>182</v>
      </c>
      <c r="H55" s="3" t="s">
        <v>193</v>
      </c>
      <c r="I55" s="37" t="s">
        <v>162</v>
      </c>
      <c r="J55" s="4" t="s">
        <v>33</v>
      </c>
      <c r="K55" s="3" t="s">
        <v>194</v>
      </c>
      <c r="L55" s="38" t="s">
        <v>164</v>
      </c>
      <c r="M55" s="3" t="s">
        <v>165</v>
      </c>
      <c r="N55" s="4">
        <v>95</v>
      </c>
      <c r="O55" s="4">
        <v>0</v>
      </c>
      <c r="P55" s="2">
        <f t="shared" si="8"/>
        <v>95</v>
      </c>
      <c r="Q55" s="2" t="str" cm="1">
        <f t="array" ref="Q55">IF(P55="","",(_xlfn.IFS(P55&gt;=95,"優良",P55&gt;=80,"良好",P55&gt;=60,"普通",P55&gt;=50,"やや不良",P55&lt;50,"不良",P55="","")))</f>
        <v>優良</v>
      </c>
      <c r="R55" s="2">
        <v>95</v>
      </c>
      <c r="S55" s="2">
        <v>0</v>
      </c>
      <c r="T55" s="2">
        <f>IF(R55+S55&gt;120,"エラー",IF(R55+S55=0,"",R55+S55))</f>
        <v>95</v>
      </c>
      <c r="U55" s="2" t="str" cm="1">
        <f t="array" ref="U55">IF(T55="","",(_xlfn.IFS(T55&gt;=95,"優良",T55&gt;=80,"良好",T55&gt;=60,"普通",T55&gt;=50,"やや不良",T55&lt;50,"不良",T55="","")))</f>
        <v>優良</v>
      </c>
      <c r="V55" s="3" t="s">
        <v>195</v>
      </c>
    </row>
    <row r="56" spans="1:22" ht="100.05" customHeight="1" x14ac:dyDescent="0.2">
      <c r="A56" s="7">
        <v>47</v>
      </c>
      <c r="B56" s="4" t="s">
        <v>125</v>
      </c>
      <c r="C56" s="3" t="s">
        <v>196</v>
      </c>
      <c r="D56" s="3" t="s">
        <v>197</v>
      </c>
      <c r="E56" s="35" t="s">
        <v>158</v>
      </c>
      <c r="F56" s="40" t="s">
        <v>198</v>
      </c>
      <c r="G56" s="34" t="s">
        <v>182</v>
      </c>
      <c r="H56" s="3" t="s">
        <v>199</v>
      </c>
      <c r="I56" s="37" t="s">
        <v>162</v>
      </c>
      <c r="J56" s="4" t="s">
        <v>33</v>
      </c>
      <c r="K56" s="3" t="s">
        <v>200</v>
      </c>
      <c r="L56" s="38" t="s">
        <v>164</v>
      </c>
      <c r="M56" s="3" t="s">
        <v>165</v>
      </c>
      <c r="N56" s="4">
        <v>99</v>
      </c>
      <c r="O56" s="4">
        <v>10</v>
      </c>
      <c r="P56" s="2">
        <v>109</v>
      </c>
      <c r="Q56" s="2" t="str" cm="1">
        <f t="array" ref="Q56">IF(P56="","",(_xlfn.IFS(P56&gt;=95,"優良",P56&gt;=80,"良好",P56&gt;=60,"普通",P56&gt;=50,"やや不良",P56&lt;50,"不良",P56="","")))</f>
        <v>優良</v>
      </c>
      <c r="R56" s="2">
        <v>100</v>
      </c>
      <c r="S56" s="2">
        <v>15</v>
      </c>
      <c r="T56" s="2">
        <v>115</v>
      </c>
      <c r="U56" s="2" t="s">
        <v>35</v>
      </c>
      <c r="V56" s="3" t="s">
        <v>201</v>
      </c>
    </row>
    <row r="57" spans="1:22" ht="100.05" customHeight="1" x14ac:dyDescent="0.2">
      <c r="A57" s="7">
        <v>48</v>
      </c>
      <c r="B57" s="4" t="s">
        <v>125</v>
      </c>
      <c r="C57" s="3" t="s">
        <v>202</v>
      </c>
      <c r="D57" s="3" t="s">
        <v>203</v>
      </c>
      <c r="E57" s="35" t="s">
        <v>25</v>
      </c>
      <c r="F57" s="40"/>
      <c r="G57" s="34"/>
      <c r="H57" s="3"/>
      <c r="I57" s="37"/>
      <c r="J57" s="4" t="s">
        <v>33</v>
      </c>
      <c r="K57" s="3" t="s">
        <v>204</v>
      </c>
      <c r="L57" s="38" t="s">
        <v>164</v>
      </c>
      <c r="M57" s="3" t="s">
        <v>165</v>
      </c>
      <c r="N57" s="4">
        <v>96</v>
      </c>
      <c r="O57" s="4">
        <v>0</v>
      </c>
      <c r="P57" s="2">
        <f t="shared" ref="P57:P77" si="12">IF(N57+O57&gt;120,"エラー",IF(N57+O57=0,"",N57+O57))</f>
        <v>96</v>
      </c>
      <c r="Q57" s="2" t="str" cm="1">
        <f t="array" ref="Q57">IF(P57="","",(_xlfn.IFS(P57&gt;=95,"優良",P57&gt;=80,"良好",P57&gt;=60,"普通",P57&gt;=50,"やや不良",P57&lt;50,"不良",P57="","")))</f>
        <v>優良</v>
      </c>
      <c r="R57" s="2">
        <v>96</v>
      </c>
      <c r="S57" s="2">
        <v>0</v>
      </c>
      <c r="T57" s="2">
        <f t="shared" ref="T57" si="13">IF(R57+S57&gt;120,"エラー",IF(R57+S57=0,"",R57+S57))</f>
        <v>96</v>
      </c>
      <c r="U57" s="2" t="str" cm="1">
        <f t="array" ref="U57">IF(T57="","",(_xlfn.IFS(T57&gt;=95,"優良",T57&gt;=80,"良好",T57&gt;=60,"普通",T57&gt;=50,"やや不良",T57&lt;50,"不良",T57="","")))</f>
        <v>優良</v>
      </c>
      <c r="V57" s="3" t="s">
        <v>174</v>
      </c>
    </row>
    <row r="58" spans="1:22" ht="100.05" customHeight="1" x14ac:dyDescent="0.2">
      <c r="A58" s="7">
        <v>49</v>
      </c>
      <c r="B58" s="4" t="s">
        <v>125</v>
      </c>
      <c r="C58" s="3" t="s">
        <v>205</v>
      </c>
      <c r="D58" s="3" t="s">
        <v>206</v>
      </c>
      <c r="E58" s="35" t="s">
        <v>25</v>
      </c>
      <c r="F58" s="40"/>
      <c r="G58" s="34"/>
      <c r="H58" s="3"/>
      <c r="I58" s="37"/>
      <c r="J58" s="4" t="s">
        <v>33</v>
      </c>
      <c r="K58" s="3" t="s">
        <v>207</v>
      </c>
      <c r="L58" s="38" t="s">
        <v>164</v>
      </c>
      <c r="M58" s="3" t="s">
        <v>165</v>
      </c>
      <c r="N58" s="4">
        <v>88</v>
      </c>
      <c r="O58" s="4">
        <v>0</v>
      </c>
      <c r="P58" s="2">
        <f t="shared" si="12"/>
        <v>88</v>
      </c>
      <c r="Q58" s="2" t="str" cm="1">
        <f t="array" ref="Q58">IF(P58="","",(_xlfn.IFS(P58&gt;=95,"優良",P58&gt;=80,"良好",P58&gt;=60,"普通",P58&gt;=50,"やや不良",P58&lt;50,"不良",P58="","")))</f>
        <v>良好</v>
      </c>
      <c r="R58" s="2">
        <v>88</v>
      </c>
      <c r="S58" s="2">
        <v>0</v>
      </c>
      <c r="T58" s="2">
        <f>IF(R58+S58&gt;120,"エラー",IF(R58+S58=0,"",R58+S58))</f>
        <v>88</v>
      </c>
      <c r="U58" s="2" t="str" cm="1">
        <f t="array" ref="U58">IF(T58="","",(_xlfn.IFS(T58&gt;=95,"優良",T58&gt;=80,"良好",T58&gt;=60,"普通",T58&gt;=50,"やや不良",T58&lt;50,"不良",T58="","")))</f>
        <v>良好</v>
      </c>
      <c r="V58" s="3" t="s">
        <v>208</v>
      </c>
    </row>
    <row r="59" spans="1:22" ht="100.05" customHeight="1" x14ac:dyDescent="0.2">
      <c r="A59" s="7">
        <v>50</v>
      </c>
      <c r="B59" s="4" t="s">
        <v>125</v>
      </c>
      <c r="C59" s="3" t="s">
        <v>209</v>
      </c>
      <c r="D59" s="3" t="s">
        <v>210</v>
      </c>
      <c r="E59" s="35" t="s">
        <v>25</v>
      </c>
      <c r="F59" s="40"/>
      <c r="G59" s="34"/>
      <c r="H59" s="3"/>
      <c r="I59" s="37"/>
      <c r="J59" s="4" t="s">
        <v>33</v>
      </c>
      <c r="K59" s="3" t="s">
        <v>211</v>
      </c>
      <c r="L59" s="38" t="s">
        <v>164</v>
      </c>
      <c r="M59" s="3" t="s">
        <v>165</v>
      </c>
      <c r="N59" s="4">
        <v>89</v>
      </c>
      <c r="O59" s="4">
        <v>0</v>
      </c>
      <c r="P59" s="2">
        <f t="shared" si="12"/>
        <v>89</v>
      </c>
      <c r="Q59" s="2" t="str" cm="1">
        <f t="array" ref="Q59">IF(P59="","",(_xlfn.IFS(P59&gt;=95,"優良",P59&gt;=80,"良好",P59&gt;=60,"普通",P59&gt;=50,"やや不良",P59&lt;50,"不良",P59="","")))</f>
        <v>良好</v>
      </c>
      <c r="R59" s="2">
        <v>93</v>
      </c>
      <c r="S59" s="2">
        <v>0</v>
      </c>
      <c r="T59" s="2">
        <f t="shared" ref="T59:T64" si="14">IF(R59+S59&gt;120,"エラー",IF(R59+S59=0,"",R59+S59))</f>
        <v>93</v>
      </c>
      <c r="U59" s="2" t="str" cm="1">
        <f t="array" ref="U59">IF(T59="","",(_xlfn.IFS(T59&gt;=95,"優良",T59&gt;=80,"良好",T59&gt;=60,"普通",T59&gt;=50,"やや不良",T59&lt;50,"不良",T59="","")))</f>
        <v>良好</v>
      </c>
      <c r="V59" s="3" t="s">
        <v>174</v>
      </c>
    </row>
    <row r="60" spans="1:22" ht="100.05" customHeight="1" x14ac:dyDescent="0.2">
      <c r="A60" s="7">
        <v>51</v>
      </c>
      <c r="B60" s="4" t="s">
        <v>125</v>
      </c>
      <c r="C60" s="3" t="s">
        <v>212</v>
      </c>
      <c r="D60" s="3" t="s">
        <v>213</v>
      </c>
      <c r="E60" s="35" t="s">
        <v>25</v>
      </c>
      <c r="F60" s="40"/>
      <c r="G60" s="34"/>
      <c r="H60" s="3"/>
      <c r="I60" s="37"/>
      <c r="J60" s="4"/>
      <c r="K60" s="3"/>
      <c r="L60" s="38"/>
      <c r="M60" s="3"/>
      <c r="N60" s="4">
        <v>99</v>
      </c>
      <c r="O60" s="4">
        <v>5</v>
      </c>
      <c r="P60" s="2">
        <f t="shared" si="12"/>
        <v>104</v>
      </c>
      <c r="Q60" s="2" t="str" cm="1">
        <f t="array" ref="Q60">IF(P60="","",(_xlfn.IFS(P60&gt;=95,"優良",P60&gt;=80,"良好",P60&gt;=60,"普通",P60&gt;=50,"やや不良",P60&lt;50,"不良",P60="","")))</f>
        <v>優良</v>
      </c>
      <c r="R60" s="2">
        <v>96</v>
      </c>
      <c r="S60" s="2">
        <v>0</v>
      </c>
      <c r="T60" s="2">
        <f t="shared" si="14"/>
        <v>96</v>
      </c>
      <c r="U60" s="2" t="s">
        <v>35</v>
      </c>
      <c r="V60" s="3" t="s">
        <v>214</v>
      </c>
    </row>
    <row r="61" spans="1:22" ht="84.45" customHeight="1" x14ac:dyDescent="0.2">
      <c r="A61" s="7">
        <v>52</v>
      </c>
      <c r="B61" s="4" t="s">
        <v>125</v>
      </c>
      <c r="C61" s="3" t="s">
        <v>215</v>
      </c>
      <c r="D61" s="3" t="s">
        <v>216</v>
      </c>
      <c r="E61" s="35" t="s">
        <v>25</v>
      </c>
      <c r="F61" s="40"/>
      <c r="G61" s="34"/>
      <c r="H61" s="3"/>
      <c r="I61" s="37"/>
      <c r="J61" s="4" t="s">
        <v>33</v>
      </c>
      <c r="K61" s="3" t="s">
        <v>217</v>
      </c>
      <c r="L61" s="38" t="s">
        <v>164</v>
      </c>
      <c r="M61" s="3" t="s">
        <v>218</v>
      </c>
      <c r="N61" s="4">
        <v>96</v>
      </c>
      <c r="O61" s="4">
        <v>0</v>
      </c>
      <c r="P61" s="2">
        <f t="shared" si="12"/>
        <v>96</v>
      </c>
      <c r="Q61" s="2" t="str" cm="1">
        <f t="array" ref="Q61">IF(P61="","",(_xlfn.IFS(P61&gt;=95,"優良",P61&gt;=80,"良好",P61&gt;=60,"普通",P61&gt;=50,"やや不良",P61&lt;50,"不良",P61="","")))</f>
        <v>優良</v>
      </c>
      <c r="R61" s="2">
        <v>98</v>
      </c>
      <c r="S61" s="2">
        <v>5</v>
      </c>
      <c r="T61" s="2">
        <f t="shared" si="14"/>
        <v>103</v>
      </c>
      <c r="U61" s="2" t="str" cm="1">
        <f t="array" ref="U61">IF(T61="","",(_xlfn.IFS(T61&gt;=95,"優良",T61&gt;=80,"良好",T61&gt;=60,"普通",T61&gt;=50,"やや不良",T61&lt;50,"不良",T61="","")))</f>
        <v>優良</v>
      </c>
      <c r="V61" s="3" t="s">
        <v>219</v>
      </c>
    </row>
    <row r="62" spans="1:22" ht="135.44999999999999" customHeight="1" x14ac:dyDescent="0.2">
      <c r="A62" s="7">
        <v>53</v>
      </c>
      <c r="B62" s="4" t="s">
        <v>125</v>
      </c>
      <c r="C62" s="3" t="s">
        <v>220</v>
      </c>
      <c r="D62" s="3" t="s">
        <v>221</v>
      </c>
      <c r="E62" s="35" t="s">
        <v>45</v>
      </c>
      <c r="F62" s="40" t="s">
        <v>222</v>
      </c>
      <c r="G62" s="34" t="s">
        <v>223</v>
      </c>
      <c r="H62" s="3" t="s">
        <v>224</v>
      </c>
      <c r="I62" s="37" t="s">
        <v>162</v>
      </c>
      <c r="J62" s="4" t="s">
        <v>33</v>
      </c>
      <c r="K62" s="3" t="s">
        <v>225</v>
      </c>
      <c r="L62" s="38" t="s">
        <v>164</v>
      </c>
      <c r="M62" s="3" t="s">
        <v>165</v>
      </c>
      <c r="N62" s="4">
        <v>100</v>
      </c>
      <c r="O62" s="4">
        <v>-5</v>
      </c>
      <c r="P62" s="2">
        <f t="shared" si="12"/>
        <v>95</v>
      </c>
      <c r="Q62" s="2" t="str" cm="1">
        <f t="array" ref="Q62">IF(P62="","",(_xlfn.IFS(P62&gt;=95,"優良",P62&gt;=80,"良好",P62&gt;=60,"普通",P62&gt;=50,"やや不良",P62&lt;50,"不良",P62="","")))</f>
        <v>優良</v>
      </c>
      <c r="R62" s="2">
        <v>100</v>
      </c>
      <c r="S62" s="2">
        <v>0</v>
      </c>
      <c r="T62" s="2">
        <f t="shared" si="14"/>
        <v>100</v>
      </c>
      <c r="U62" s="2" t="str" cm="1">
        <f t="array" ref="U62">IF(T62="","",(_xlfn.IFS(T62&gt;=95,"優良",T62&gt;=80,"良好",T62&gt;=60,"普通",T62&gt;=50,"やや不良",T62&lt;50,"不良",T62="","")))</f>
        <v>優良</v>
      </c>
      <c r="V62" s="3" t="s">
        <v>226</v>
      </c>
    </row>
    <row r="63" spans="1:22" ht="139.80000000000001" customHeight="1" x14ac:dyDescent="0.2">
      <c r="A63" s="7">
        <v>54</v>
      </c>
      <c r="B63" s="4" t="s">
        <v>125</v>
      </c>
      <c r="C63" s="3" t="s">
        <v>227</v>
      </c>
      <c r="D63" s="3" t="s">
        <v>228</v>
      </c>
      <c r="E63" s="35" t="s">
        <v>25</v>
      </c>
      <c r="F63" s="40"/>
      <c r="G63" s="34" t="s">
        <v>182</v>
      </c>
      <c r="H63" s="3" t="s">
        <v>229</v>
      </c>
      <c r="I63" s="37" t="s">
        <v>162</v>
      </c>
      <c r="J63" s="4" t="s">
        <v>33</v>
      </c>
      <c r="K63" s="3" t="s">
        <v>230</v>
      </c>
      <c r="L63" s="38" t="s">
        <v>164</v>
      </c>
      <c r="M63" s="3" t="s">
        <v>165</v>
      </c>
      <c r="N63" s="4">
        <v>97</v>
      </c>
      <c r="O63" s="4">
        <v>-5</v>
      </c>
      <c r="P63" s="2">
        <f t="shared" si="12"/>
        <v>92</v>
      </c>
      <c r="Q63" s="2" t="str" cm="1">
        <f t="array" ref="Q63">IF(P63="","",(_xlfn.IFS(P63&gt;=95,"優良",P63&gt;=80,"良好",P63&gt;=60,"普通",P63&gt;=50,"やや不良",P63&lt;50,"不良",P63="","")))</f>
        <v>良好</v>
      </c>
      <c r="R63" s="2">
        <v>96</v>
      </c>
      <c r="S63" s="2">
        <v>-5</v>
      </c>
      <c r="T63" s="2">
        <f t="shared" si="14"/>
        <v>91</v>
      </c>
      <c r="U63" s="2" t="s">
        <v>231</v>
      </c>
      <c r="V63" s="3" t="s">
        <v>1713</v>
      </c>
    </row>
    <row r="64" spans="1:22" ht="95.55" customHeight="1" x14ac:dyDescent="0.2">
      <c r="A64" s="7">
        <v>55</v>
      </c>
      <c r="B64" s="4" t="s">
        <v>125</v>
      </c>
      <c r="C64" s="3" t="s">
        <v>232</v>
      </c>
      <c r="D64" s="3" t="s">
        <v>233</v>
      </c>
      <c r="E64" s="35" t="s">
        <v>25</v>
      </c>
      <c r="F64" s="40"/>
      <c r="G64" s="34"/>
      <c r="H64" s="3"/>
      <c r="I64" s="37"/>
      <c r="J64" s="4" t="s">
        <v>33</v>
      </c>
      <c r="K64" s="3" t="s">
        <v>234</v>
      </c>
      <c r="L64" s="38" t="s">
        <v>164</v>
      </c>
      <c r="M64" s="3" t="s">
        <v>165</v>
      </c>
      <c r="N64" s="4">
        <v>100</v>
      </c>
      <c r="O64" s="4">
        <v>-5</v>
      </c>
      <c r="P64" s="2">
        <f t="shared" si="12"/>
        <v>95</v>
      </c>
      <c r="Q64" s="2" t="str" cm="1">
        <f t="array" ref="Q64">IF(P64="","",(_xlfn.IFS(P64&gt;=95,"優良",P64&gt;=80,"良好",P64&gt;=60,"普通",P64&gt;=50,"やや不良",P64&lt;50,"不良",P64="","")))</f>
        <v>優良</v>
      </c>
      <c r="R64" s="2">
        <v>100</v>
      </c>
      <c r="S64" s="2">
        <v>-5</v>
      </c>
      <c r="T64" s="2">
        <f t="shared" si="14"/>
        <v>95</v>
      </c>
      <c r="U64" s="2" t="str" cm="1">
        <f t="array" ref="U64">IF(T64="","",(_xlfn.IFS(T64&gt;=95,"優良",T64&gt;=80,"良好",T64&gt;=60,"普通",T64&gt;=50,"やや不良",T64&lt;50,"不良",T64="","")))</f>
        <v>優良</v>
      </c>
      <c r="V64" s="3" t="s">
        <v>235</v>
      </c>
    </row>
    <row r="65" spans="1:22" ht="97.95" customHeight="1" x14ac:dyDescent="0.2">
      <c r="A65" s="7">
        <v>56</v>
      </c>
      <c r="B65" s="4" t="s">
        <v>125</v>
      </c>
      <c r="C65" s="3" t="s">
        <v>236</v>
      </c>
      <c r="D65" s="3" t="s">
        <v>237</v>
      </c>
      <c r="E65" s="35" t="s">
        <v>32</v>
      </c>
      <c r="F65" s="40"/>
      <c r="G65" s="34"/>
      <c r="H65" s="3"/>
      <c r="I65" s="37"/>
      <c r="J65" s="4"/>
      <c r="K65" s="3"/>
      <c r="L65" s="38"/>
      <c r="M65" s="3"/>
      <c r="N65" s="4">
        <v>92</v>
      </c>
      <c r="O65" s="4">
        <v>0</v>
      </c>
      <c r="P65" s="2">
        <f t="shared" si="12"/>
        <v>92</v>
      </c>
      <c r="Q65" s="2" t="str" cm="1">
        <f t="array" ref="Q65">IF(P65="","",(_xlfn.IFS(P65&gt;=95,"優良",P65&gt;=80,"良好",P65&gt;=60,"普通",P65&gt;=50,"やや不良",P65&lt;50,"不良",P65="","")))</f>
        <v>良好</v>
      </c>
      <c r="R65" s="2">
        <v>92</v>
      </c>
      <c r="S65" s="2">
        <v>0</v>
      </c>
      <c r="T65" s="2">
        <f>IF(R65+S65&gt;120,"エラー",IF(R65+S65=0,"",R65+S65))</f>
        <v>92</v>
      </c>
      <c r="U65" s="2" t="str" cm="1">
        <f t="array" ref="U65">IF(T65="","",(_xlfn.IFS(T65&gt;=95,"優良",T65&gt;=80,"良好",T65&gt;=60,"普通",T65&gt;=50,"やや不良",T65&lt;50,"不良",T65="","")))</f>
        <v>良好</v>
      </c>
      <c r="V65" s="3" t="s">
        <v>238</v>
      </c>
    </row>
    <row r="66" spans="1:22" ht="91.95" customHeight="1" x14ac:dyDescent="0.2">
      <c r="A66" s="7">
        <v>57</v>
      </c>
      <c r="B66" s="4" t="s">
        <v>125</v>
      </c>
      <c r="C66" s="3" t="s">
        <v>239</v>
      </c>
      <c r="D66" s="3" t="s">
        <v>240</v>
      </c>
      <c r="E66" s="35" t="s">
        <v>25</v>
      </c>
      <c r="F66" s="40"/>
      <c r="G66" s="34"/>
      <c r="H66" s="3"/>
      <c r="I66" s="37"/>
      <c r="J66" s="4"/>
      <c r="K66" s="3"/>
      <c r="L66" s="38"/>
      <c r="M66" s="3"/>
      <c r="N66" s="4">
        <v>88</v>
      </c>
      <c r="O66" s="4">
        <v>0</v>
      </c>
      <c r="P66" s="2">
        <f t="shared" si="12"/>
        <v>88</v>
      </c>
      <c r="Q66" s="2" t="str" cm="1">
        <f t="array" ref="Q66">IF(P66="","",(_xlfn.IFS(P66&gt;=95,"優良",P66&gt;=80,"良好",P66&gt;=60,"普通",P66&gt;=50,"やや不良",P66&lt;50,"不良",P66="","")))</f>
        <v>良好</v>
      </c>
      <c r="R66" s="2">
        <v>86</v>
      </c>
      <c r="S66" s="2">
        <v>5</v>
      </c>
      <c r="T66" s="2">
        <f>IF(R66+S66&gt;120,"エラー",IF(R66+S66=0,"",R66+S66))</f>
        <v>91</v>
      </c>
      <c r="U66" s="2" t="str" cm="1">
        <f t="array" ref="U66">IF(T66="","",(_xlfn.IFS(T66&gt;=95,"優良",T66&gt;=80,"良好",T66&gt;=60,"普通",T66&gt;=50,"やや不良",T66&lt;50,"不良",T66="","")))</f>
        <v>良好</v>
      </c>
      <c r="V66" s="3" t="s">
        <v>241</v>
      </c>
    </row>
    <row r="67" spans="1:22" ht="103.8" customHeight="1" x14ac:dyDescent="0.2">
      <c r="A67" s="7">
        <v>58</v>
      </c>
      <c r="B67" s="4" t="s">
        <v>125</v>
      </c>
      <c r="C67" s="3" t="s">
        <v>242</v>
      </c>
      <c r="D67" s="3" t="s">
        <v>243</v>
      </c>
      <c r="E67" s="35" t="s">
        <v>25</v>
      </c>
      <c r="F67" s="40"/>
      <c r="G67" s="34"/>
      <c r="H67" s="3"/>
      <c r="I67" s="37"/>
      <c r="J67" s="4"/>
      <c r="K67" s="3"/>
      <c r="L67" s="38"/>
      <c r="M67" s="3"/>
      <c r="N67" s="32"/>
      <c r="O67" s="32"/>
      <c r="P67" s="33" t="str">
        <f t="shared" si="12"/>
        <v/>
      </c>
      <c r="Q67" s="33" t="str" cm="1">
        <f t="array" ref="Q67">IF(P67="","",(_xlfn.IFS(P67&gt;=95,"優良",P67&gt;=80,"良好",P67&gt;=60,"普通",P67&gt;=50,"やや不良",P67&lt;50,"不良",P67="","")))</f>
        <v/>
      </c>
      <c r="R67" s="2">
        <v>76.790000000000006</v>
      </c>
      <c r="S67" s="2">
        <v>0</v>
      </c>
      <c r="T67" s="2">
        <f>IF(R67+S67&gt;120,"エラー",IF(R67+S67=0,"",R67+S67))</f>
        <v>76.790000000000006</v>
      </c>
      <c r="U67" s="2" t="str" cm="1">
        <f t="array" ref="U67">IF(T67="","",(_xlfn.IFS(T67&gt;=95,"優良",T67&gt;=80,"良好",T67&gt;=60,"普通",T67&gt;=50,"やや不良",T67&lt;50,"不良",T67="","")))</f>
        <v>普通</v>
      </c>
      <c r="V67" s="3" t="s">
        <v>244</v>
      </c>
    </row>
    <row r="68" spans="1:22" ht="83.1" customHeight="1" x14ac:dyDescent="0.2">
      <c r="A68" s="7">
        <v>59</v>
      </c>
      <c r="B68" s="4" t="s">
        <v>125</v>
      </c>
      <c r="C68" s="3" t="s">
        <v>245</v>
      </c>
      <c r="D68" s="3" t="s">
        <v>246</v>
      </c>
      <c r="E68" s="35" t="s">
        <v>25</v>
      </c>
      <c r="F68" s="40"/>
      <c r="G68" s="34"/>
      <c r="H68" s="3"/>
      <c r="I68" s="37"/>
      <c r="J68" s="4"/>
      <c r="K68" s="3"/>
      <c r="L68" s="38"/>
      <c r="M68" s="3"/>
      <c r="N68" s="4">
        <v>80</v>
      </c>
      <c r="O68" s="4">
        <v>0</v>
      </c>
      <c r="P68" s="2">
        <f t="shared" si="12"/>
        <v>80</v>
      </c>
      <c r="Q68" s="2" t="str" cm="1">
        <f t="array" ref="Q68">IF(P68="","",(_xlfn.IFS(P68&gt;=95,"優良",P68&gt;=80,"良好",P68&gt;=60,"普通",P68&gt;=50,"やや不良",P68&lt;50,"不良",P68="","")))</f>
        <v>良好</v>
      </c>
      <c r="R68" s="2">
        <v>77</v>
      </c>
      <c r="S68" s="2">
        <v>5</v>
      </c>
      <c r="T68" s="2">
        <f>IF(R68+S68&gt;120,"エラー",IF(R68+S68=0,"",R68+S68))</f>
        <v>82</v>
      </c>
      <c r="U68" s="2" t="str" cm="1">
        <f t="array" ref="U68">IF(T68="","",(_xlfn.IFS(T68&gt;=95,"優良",T68&gt;=80,"良好",T68&gt;=60,"普通",T68&gt;=50,"やや不良",T68&lt;50,"不良",T68="","")))</f>
        <v>良好</v>
      </c>
      <c r="V68" s="3" t="s">
        <v>247</v>
      </c>
    </row>
    <row r="69" spans="1:22" ht="83.1" customHeight="1" x14ac:dyDescent="0.2">
      <c r="A69" s="7">
        <v>60</v>
      </c>
      <c r="B69" s="4" t="s">
        <v>125</v>
      </c>
      <c r="C69" s="3" t="s">
        <v>248</v>
      </c>
      <c r="D69" s="3" t="s">
        <v>249</v>
      </c>
      <c r="E69" s="35" t="s">
        <v>250</v>
      </c>
      <c r="F69" s="40"/>
      <c r="G69" s="34"/>
      <c r="H69" s="3"/>
      <c r="I69" s="37"/>
      <c r="J69" s="4"/>
      <c r="K69" s="3"/>
      <c r="L69" s="38"/>
      <c r="M69" s="3"/>
      <c r="N69" s="32"/>
      <c r="O69" s="32"/>
      <c r="P69" s="33" t="str">
        <f t="shared" si="12"/>
        <v/>
      </c>
      <c r="Q69" s="33" t="str" cm="1">
        <f t="array" ref="Q69">IF(P69="","",(_xlfn.IFS(P69&gt;=95,"優良",P69&gt;=80,"良好",P69&gt;=60,"普通",P69&gt;=50,"やや不良",P69&lt;50,"不良",P69="","")))</f>
        <v/>
      </c>
      <c r="R69" s="2">
        <v>83</v>
      </c>
      <c r="S69" s="2">
        <v>0</v>
      </c>
      <c r="T69" s="2">
        <f>IF(R69+S69&gt;120,"エラー",IF(R69+S69=0,"",R69+S69))</f>
        <v>83</v>
      </c>
      <c r="U69" s="2" t="str" cm="1">
        <f t="array" ref="U69">IF(T69="","",(_xlfn.IFS(T69&gt;=95,"優良",T69&gt;=80,"良好",T69&gt;=60,"普通",T69&gt;=50,"やや不良",T69&lt;50,"不良",T69="","")))</f>
        <v>良好</v>
      </c>
      <c r="V69" s="3" t="s">
        <v>251</v>
      </c>
    </row>
    <row r="70" spans="1:22" ht="96" customHeight="1" x14ac:dyDescent="0.2">
      <c r="A70" s="7">
        <v>61</v>
      </c>
      <c r="B70" s="4" t="s">
        <v>125</v>
      </c>
      <c r="C70" s="3" t="s">
        <v>252</v>
      </c>
      <c r="D70" s="3" t="s">
        <v>253</v>
      </c>
      <c r="E70" s="35" t="s">
        <v>254</v>
      </c>
      <c r="F70" s="40"/>
      <c r="G70" s="34"/>
      <c r="H70" s="3"/>
      <c r="I70" s="37"/>
      <c r="J70" s="4"/>
      <c r="K70" s="3"/>
      <c r="L70" s="38"/>
      <c r="M70" s="3"/>
      <c r="N70" s="4">
        <v>100</v>
      </c>
      <c r="O70" s="4">
        <v>0</v>
      </c>
      <c r="P70" s="2">
        <f t="shared" si="12"/>
        <v>100</v>
      </c>
      <c r="Q70" s="2" t="str" cm="1">
        <f t="array" ref="Q70">IF(P70="","",(_xlfn.IFS(P70&gt;=95,"優良",P70&gt;=80,"良好",P70&gt;=60,"普通",P70&gt;=50,"やや不良",P70&lt;50,"不良",P70="","")))</f>
        <v>優良</v>
      </c>
      <c r="R70" s="2">
        <v>100</v>
      </c>
      <c r="S70" s="2">
        <v>0</v>
      </c>
      <c r="T70" s="2">
        <f t="shared" ref="T70" si="15">IF(R70+S70&gt;120,"エラー",IF(R70+S70=0,"",R70+S70))</f>
        <v>100</v>
      </c>
      <c r="U70" s="2" t="str" cm="1">
        <f t="array" ref="U70">IF(T70="","",(_xlfn.IFS(T70&gt;=95,"優良",T70&gt;=80,"良好",T70&gt;=60,"普通",T70&gt;=50,"やや不良",T70&lt;50,"不良",T70="","")))</f>
        <v>優良</v>
      </c>
      <c r="V70" s="3" t="s">
        <v>255</v>
      </c>
    </row>
    <row r="71" spans="1:22" ht="109.05" customHeight="1" x14ac:dyDescent="0.2">
      <c r="A71" s="7">
        <v>62</v>
      </c>
      <c r="B71" s="4" t="s">
        <v>125</v>
      </c>
      <c r="C71" s="3" t="s">
        <v>256</v>
      </c>
      <c r="D71" s="3" t="s">
        <v>257</v>
      </c>
      <c r="E71" s="35" t="s">
        <v>250</v>
      </c>
      <c r="F71" s="40"/>
      <c r="G71" s="34"/>
      <c r="H71" s="3"/>
      <c r="I71" s="37"/>
      <c r="J71" s="4"/>
      <c r="K71" s="3"/>
      <c r="L71" s="38"/>
      <c r="M71" s="3"/>
      <c r="N71" s="4">
        <v>100</v>
      </c>
      <c r="O71" s="4">
        <v>0</v>
      </c>
      <c r="P71" s="2">
        <f t="shared" si="12"/>
        <v>100</v>
      </c>
      <c r="Q71" s="2" t="str" cm="1">
        <f t="array" ref="Q71">IF(P71="","",(_xlfn.IFS(P71&gt;=95,"優良",P71&gt;=80,"良好",P71&gt;=60,"普通",P71&gt;=50,"やや不良",P71&lt;50,"不良",P71="","")))</f>
        <v>優良</v>
      </c>
      <c r="R71" s="2">
        <v>100</v>
      </c>
      <c r="S71" s="2">
        <v>0</v>
      </c>
      <c r="T71" s="2">
        <v>97.5</v>
      </c>
      <c r="U71" s="2" t="str" cm="1">
        <f t="array" ref="U71">IF(T71="","",(_xlfn.IFS(T71&gt;=95,"優良",T71&gt;=80,"良好",T71&gt;=60,"普通",T71&gt;=50,"やや不良",T71&lt;50,"不良",T71="","")))</f>
        <v>優良</v>
      </c>
      <c r="V71" s="3" t="s">
        <v>258</v>
      </c>
    </row>
    <row r="72" spans="1:22" ht="83.1" customHeight="1" x14ac:dyDescent="0.2">
      <c r="A72" s="7">
        <v>63</v>
      </c>
      <c r="B72" s="4" t="s">
        <v>125</v>
      </c>
      <c r="C72" s="3" t="s">
        <v>259</v>
      </c>
      <c r="D72" s="3" t="s">
        <v>260</v>
      </c>
      <c r="E72" s="35" t="s">
        <v>32</v>
      </c>
      <c r="F72" s="40"/>
      <c r="G72" s="34"/>
      <c r="H72" s="3"/>
      <c r="I72" s="37"/>
      <c r="J72" s="4"/>
      <c r="K72" s="3"/>
      <c r="L72" s="38"/>
      <c r="M72" s="3"/>
      <c r="N72" s="4">
        <v>97.9</v>
      </c>
      <c r="O72" s="4">
        <v>0</v>
      </c>
      <c r="P72" s="2">
        <f t="shared" si="12"/>
        <v>97.9</v>
      </c>
      <c r="Q72" s="2" t="str" cm="1">
        <f t="array" ref="Q72">IF(P72="","",(_xlfn.IFS(P72&gt;=95,"優良",P72&gt;=80,"良好",P72&gt;=60,"普通",P72&gt;=50,"やや不良",P72&lt;50,"不良",P72="","")))</f>
        <v>優良</v>
      </c>
      <c r="R72" s="2">
        <v>97.9</v>
      </c>
      <c r="S72" s="2">
        <v>0</v>
      </c>
      <c r="T72" s="2">
        <f t="shared" ref="T72:T73" si="16">IF(R72+S72&gt;120,"エラー",IF(R72+S72=0,"",R72+S72))</f>
        <v>97.9</v>
      </c>
      <c r="U72" s="2" t="str" cm="1">
        <f t="array" ref="U72">IF(T72="","",(_xlfn.IFS(T72&gt;=95,"優良",T72&gt;=80,"良好",T72&gt;=60,"普通",T72&gt;=50,"やや不良",T72&lt;50,"不良",T72="","")))</f>
        <v>優良</v>
      </c>
      <c r="V72" s="3" t="s">
        <v>261</v>
      </c>
    </row>
    <row r="73" spans="1:22" ht="96" customHeight="1" x14ac:dyDescent="0.2">
      <c r="A73" s="7">
        <v>64</v>
      </c>
      <c r="B73" s="4" t="s">
        <v>125</v>
      </c>
      <c r="C73" s="3" t="s">
        <v>262</v>
      </c>
      <c r="D73" s="3" t="s">
        <v>263</v>
      </c>
      <c r="E73" s="35" t="s">
        <v>264</v>
      </c>
      <c r="F73" s="40" t="s">
        <v>265</v>
      </c>
      <c r="G73" s="34" t="s">
        <v>266</v>
      </c>
      <c r="H73" s="3" t="s">
        <v>267</v>
      </c>
      <c r="I73" s="37" t="s">
        <v>268</v>
      </c>
      <c r="J73" s="4"/>
      <c r="K73" s="3"/>
      <c r="L73" s="38"/>
      <c r="M73" s="3"/>
      <c r="N73" s="4">
        <v>99</v>
      </c>
      <c r="O73" s="4">
        <v>10</v>
      </c>
      <c r="P73" s="2">
        <f t="shared" si="12"/>
        <v>109</v>
      </c>
      <c r="Q73" s="2" t="str" cm="1">
        <f t="array" ref="Q73">IF(P73="","",(_xlfn.IFS(P73&gt;=95,"優良",P73&gt;=80,"良好",P73&gt;=60,"普通",P73&gt;=50,"やや不良",P73&lt;50,"不良",P73="","")))</f>
        <v>優良</v>
      </c>
      <c r="R73" s="2">
        <v>95</v>
      </c>
      <c r="S73" s="2">
        <v>10</v>
      </c>
      <c r="T73" s="2">
        <f t="shared" si="16"/>
        <v>105</v>
      </c>
      <c r="U73" s="2" t="s">
        <v>35</v>
      </c>
      <c r="V73" s="3" t="s">
        <v>269</v>
      </c>
    </row>
    <row r="74" spans="1:22" ht="116.55" customHeight="1" x14ac:dyDescent="0.2">
      <c r="A74" s="7">
        <v>65</v>
      </c>
      <c r="B74" s="4" t="s">
        <v>125</v>
      </c>
      <c r="C74" s="3" t="s">
        <v>270</v>
      </c>
      <c r="D74" s="3" t="s">
        <v>271</v>
      </c>
      <c r="E74" s="35" t="s">
        <v>158</v>
      </c>
      <c r="F74" s="40" t="s">
        <v>159</v>
      </c>
      <c r="G74" s="34"/>
      <c r="H74" s="3"/>
      <c r="I74" s="37"/>
      <c r="J74" s="4" t="s">
        <v>33</v>
      </c>
      <c r="K74" s="3" t="s">
        <v>272</v>
      </c>
      <c r="L74" s="45">
        <v>1.7000000000000001E-2</v>
      </c>
      <c r="M74" s="3" t="s">
        <v>273</v>
      </c>
      <c r="N74" s="4">
        <v>99</v>
      </c>
      <c r="O74" s="4">
        <v>10</v>
      </c>
      <c r="P74" s="2">
        <f t="shared" si="12"/>
        <v>109</v>
      </c>
      <c r="Q74" s="2" t="str" cm="1">
        <f t="array" ref="Q74">IF(P74="","",(_xlfn.IFS(P74&gt;=95,"優良",P74&gt;=80,"良好",P74&gt;=60,"普通",P74&gt;=50,"やや不良",P74&lt;50,"不良",P74="","")))</f>
        <v>優良</v>
      </c>
      <c r="R74" s="2">
        <v>99</v>
      </c>
      <c r="S74" s="2">
        <v>20</v>
      </c>
      <c r="T74" s="2">
        <f>IF(R74+S74&gt;120,"エラー",IF(R74+S74=0,"",R74+S74))</f>
        <v>119</v>
      </c>
      <c r="U74" s="2" t="str" cm="1">
        <f t="array" ref="U74">IF(T74="","",(_xlfn.IFS(T74&gt;=95,"優良",T74&gt;=80,"良好",T74&gt;=60,"普通",T74&gt;=50,"やや不良",T74&lt;50,"不良",T74="","")))</f>
        <v>優良</v>
      </c>
      <c r="V74" s="3" t="s">
        <v>274</v>
      </c>
    </row>
    <row r="75" spans="1:22" ht="96" customHeight="1" x14ac:dyDescent="0.2">
      <c r="A75" s="7">
        <v>66</v>
      </c>
      <c r="B75" s="4" t="s">
        <v>125</v>
      </c>
      <c r="C75" s="3" t="s">
        <v>275</v>
      </c>
      <c r="D75" s="3" t="s">
        <v>276</v>
      </c>
      <c r="E75" s="35" t="s">
        <v>158</v>
      </c>
      <c r="F75" s="40" t="s">
        <v>159</v>
      </c>
      <c r="G75" s="34"/>
      <c r="H75" s="3"/>
      <c r="I75" s="37"/>
      <c r="J75" s="4" t="s">
        <v>33</v>
      </c>
      <c r="K75" s="3" t="s">
        <v>277</v>
      </c>
      <c r="L75" s="45">
        <v>3.1E-2</v>
      </c>
      <c r="M75" s="3" t="s">
        <v>273</v>
      </c>
      <c r="N75" s="4">
        <v>96</v>
      </c>
      <c r="O75" s="4">
        <v>10</v>
      </c>
      <c r="P75" s="2">
        <f t="shared" si="12"/>
        <v>106</v>
      </c>
      <c r="Q75" s="2" t="str" cm="1">
        <f t="array" ref="Q75">IF(P75="","",(_xlfn.IFS(P75&gt;=95,"優良",P75&gt;=80,"良好",P75&gt;=60,"普通",P75&gt;=50,"やや不良",P75&lt;50,"不良",P75="","")))</f>
        <v>優良</v>
      </c>
      <c r="R75" s="2">
        <v>95</v>
      </c>
      <c r="S75" s="2">
        <v>10</v>
      </c>
      <c r="T75" s="2">
        <f t="shared" ref="T75:T80" si="17">IF(R75+S75&gt;120,"エラー",IF(R75+S75=0,"",R75+S75))</f>
        <v>105</v>
      </c>
      <c r="U75" s="2" t="s">
        <v>166</v>
      </c>
      <c r="V75" s="3" t="s">
        <v>278</v>
      </c>
    </row>
    <row r="76" spans="1:22" ht="96.45" customHeight="1" x14ac:dyDescent="0.2">
      <c r="A76" s="7">
        <v>67</v>
      </c>
      <c r="B76" s="4" t="s">
        <v>125</v>
      </c>
      <c r="C76" s="3" t="s">
        <v>279</v>
      </c>
      <c r="D76" s="3" t="s">
        <v>280</v>
      </c>
      <c r="E76" s="35" t="s">
        <v>158</v>
      </c>
      <c r="F76" s="40" t="s">
        <v>159</v>
      </c>
      <c r="G76" s="34"/>
      <c r="H76" s="3"/>
      <c r="I76" s="37"/>
      <c r="J76" s="4" t="s">
        <v>33</v>
      </c>
      <c r="K76" s="3" t="s">
        <v>281</v>
      </c>
      <c r="L76" s="38">
        <v>2.7E-2</v>
      </c>
      <c r="M76" s="3" t="s">
        <v>273</v>
      </c>
      <c r="N76" s="4">
        <v>100</v>
      </c>
      <c r="O76" s="4">
        <v>5</v>
      </c>
      <c r="P76" s="2">
        <f t="shared" si="12"/>
        <v>105</v>
      </c>
      <c r="Q76" s="2" t="str" cm="1">
        <f t="array" ref="Q76">IF(P76="","",(_xlfn.IFS(P76&gt;=95,"優良",P76&gt;=80,"良好",P76&gt;=60,"普通",P76&gt;=50,"やや不良",P76&lt;50,"不良",P76="","")))</f>
        <v>優良</v>
      </c>
      <c r="R76" s="2">
        <v>100</v>
      </c>
      <c r="S76" s="2">
        <v>5</v>
      </c>
      <c r="T76" s="2">
        <f t="shared" si="17"/>
        <v>105</v>
      </c>
      <c r="U76" s="2" t="str" cm="1">
        <f t="array" ref="U76">IF(T76="","",(_xlfn.IFS(T76&gt;=95,"優良",T76&gt;=80,"良好",T76&gt;=60,"普通",T76&gt;=50,"やや不良",T76&lt;50,"不良",T76="","")))</f>
        <v>優良</v>
      </c>
      <c r="V76" s="3" t="s">
        <v>282</v>
      </c>
    </row>
    <row r="77" spans="1:22" ht="67.95" customHeight="1" x14ac:dyDescent="0.2">
      <c r="A77" s="7">
        <v>68</v>
      </c>
      <c r="B77" s="4" t="s">
        <v>125</v>
      </c>
      <c r="C77" s="3" t="s">
        <v>283</v>
      </c>
      <c r="D77" s="3" t="s">
        <v>284</v>
      </c>
      <c r="E77" s="35" t="s">
        <v>32</v>
      </c>
      <c r="F77" s="40"/>
      <c r="G77" s="34"/>
      <c r="H77" s="3"/>
      <c r="I77" s="37"/>
      <c r="J77" s="4" t="s">
        <v>33</v>
      </c>
      <c r="K77" s="3" t="s">
        <v>285</v>
      </c>
      <c r="L77" s="38">
        <v>4.2000000000000003E-2</v>
      </c>
      <c r="M77" s="3" t="s">
        <v>273</v>
      </c>
      <c r="N77" s="4">
        <v>100</v>
      </c>
      <c r="O77" s="4">
        <v>0</v>
      </c>
      <c r="P77" s="2">
        <f t="shared" si="12"/>
        <v>100</v>
      </c>
      <c r="Q77" s="2" t="str" cm="1">
        <f t="array" ref="Q77">IF(P77="","",(_xlfn.IFS(P77&gt;=95,"優良",P77&gt;=80,"良好",P77&gt;=60,"普通",P77&gt;=50,"やや不良",P77&lt;50,"不良",P77="","")))</f>
        <v>優良</v>
      </c>
      <c r="R77" s="2">
        <v>100</v>
      </c>
      <c r="S77" s="2">
        <v>0</v>
      </c>
      <c r="T77" s="2">
        <f t="shared" si="17"/>
        <v>100</v>
      </c>
      <c r="U77" s="2" t="str" cm="1">
        <f t="array" ref="U77">IF(T77="","",(_xlfn.IFS(T77&gt;=95,"優良",T77&gt;=80,"良好",T77&gt;=60,"普通",T77&gt;=50,"やや不良",T77&lt;50,"不良",T77="","")))</f>
        <v>優良</v>
      </c>
      <c r="V77" s="3" t="s">
        <v>155</v>
      </c>
    </row>
    <row r="78" spans="1:22" ht="63.45" customHeight="1" x14ac:dyDescent="0.2">
      <c r="A78" s="7">
        <v>69</v>
      </c>
      <c r="B78" s="4" t="s">
        <v>125</v>
      </c>
      <c r="C78" s="3" t="s">
        <v>286</v>
      </c>
      <c r="D78" s="3" t="s">
        <v>287</v>
      </c>
      <c r="E78" s="35" t="s">
        <v>288</v>
      </c>
      <c r="F78" s="40" t="s">
        <v>146</v>
      </c>
      <c r="G78" s="34"/>
      <c r="H78" s="3"/>
      <c r="I78" s="37"/>
      <c r="J78" s="4" t="s">
        <v>33</v>
      </c>
      <c r="K78" s="3" t="s">
        <v>285</v>
      </c>
      <c r="L78" s="38">
        <v>4.2000000000000003E-2</v>
      </c>
      <c r="M78" s="3" t="s">
        <v>273</v>
      </c>
      <c r="N78" s="4">
        <v>97</v>
      </c>
      <c r="O78" s="4">
        <v>-5</v>
      </c>
      <c r="P78" s="2">
        <v>92</v>
      </c>
      <c r="Q78" s="2" t="str" cm="1">
        <f t="array" ref="Q78">IF(P78="","",(_xlfn.IFS(P78&gt;=95,"優良",P78&gt;=80,"良好",P78&gt;=60,"普通",P78&gt;=50,"やや不良",P78&lt;50,"不良",P78="","")))</f>
        <v>良好</v>
      </c>
      <c r="R78" s="2">
        <v>96</v>
      </c>
      <c r="S78" s="2">
        <v>-5</v>
      </c>
      <c r="T78" s="2">
        <f t="shared" si="17"/>
        <v>91</v>
      </c>
      <c r="U78" s="2" t="str" cm="1">
        <f t="array" ref="U78">IF(T78="","",(_xlfn.IFS(T78&gt;=95,"優良",T78&gt;=80,"良好",T78&gt;=60,"普通",T78&gt;=50,"やや不良",T78&lt;50,"不良",T78="","")))</f>
        <v>良好</v>
      </c>
      <c r="V78" s="3" t="s">
        <v>289</v>
      </c>
    </row>
    <row r="79" spans="1:22" ht="57" customHeight="1" x14ac:dyDescent="0.2">
      <c r="A79" s="7">
        <v>70</v>
      </c>
      <c r="B79" s="4" t="s">
        <v>125</v>
      </c>
      <c r="C79" s="3" t="s">
        <v>290</v>
      </c>
      <c r="D79" s="3" t="s">
        <v>291</v>
      </c>
      <c r="E79" s="35" t="s">
        <v>292</v>
      </c>
      <c r="F79" s="40"/>
      <c r="G79" s="34"/>
      <c r="H79" s="3"/>
      <c r="I79" s="37"/>
      <c r="J79" s="4"/>
      <c r="K79" s="3"/>
      <c r="L79" s="38"/>
      <c r="M79" s="3"/>
      <c r="N79" s="32"/>
      <c r="O79" s="32"/>
      <c r="P79" s="33"/>
      <c r="Q79" s="33" t="str" cm="1">
        <f t="array" ref="Q79">IF(P79="","",(_xlfn.IFS(P79&gt;=95,"優良",P79&gt;=80,"良好",P79&gt;=60,"普通",P79&gt;=50,"やや不良",P79&lt;50,"不良",P79="","")))</f>
        <v/>
      </c>
      <c r="R79" s="2">
        <v>95</v>
      </c>
      <c r="S79" s="2">
        <v>10</v>
      </c>
      <c r="T79" s="2">
        <f t="shared" si="17"/>
        <v>105</v>
      </c>
      <c r="U79" s="2" t="s">
        <v>35</v>
      </c>
      <c r="V79" s="3" t="s">
        <v>293</v>
      </c>
    </row>
    <row r="80" spans="1:22" ht="57" customHeight="1" x14ac:dyDescent="0.2">
      <c r="A80" s="7">
        <v>71</v>
      </c>
      <c r="B80" s="4" t="s">
        <v>125</v>
      </c>
      <c r="C80" s="3" t="s">
        <v>294</v>
      </c>
      <c r="D80" s="3" t="s">
        <v>295</v>
      </c>
      <c r="E80" s="35" t="s">
        <v>32</v>
      </c>
      <c r="F80" s="40"/>
      <c r="G80" s="34"/>
      <c r="H80" s="3"/>
      <c r="I80" s="37"/>
      <c r="J80" s="4"/>
      <c r="K80" s="3"/>
      <c r="L80" s="38"/>
      <c r="M80" s="3"/>
      <c r="N80" s="32"/>
      <c r="O80" s="32"/>
      <c r="P80" s="33"/>
      <c r="Q80" s="33" t="str" cm="1">
        <f t="array" ref="Q80">IF(P80="","",(_xlfn.IFS(P80&gt;=95,"優良",P80&gt;=80,"良好",P80&gt;=60,"普通",P80&gt;=50,"やや不良",P80&lt;50,"不良",P80="","")))</f>
        <v/>
      </c>
      <c r="R80" s="2">
        <v>95</v>
      </c>
      <c r="S80" s="2">
        <v>-5</v>
      </c>
      <c r="T80" s="2">
        <f t="shared" si="17"/>
        <v>90</v>
      </c>
      <c r="U80" s="2" t="s">
        <v>136</v>
      </c>
      <c r="V80" s="3" t="s">
        <v>296</v>
      </c>
    </row>
    <row r="81" spans="1:22" ht="75.45" customHeight="1" x14ac:dyDescent="0.2">
      <c r="A81" s="7">
        <v>72</v>
      </c>
      <c r="B81" s="4" t="s">
        <v>125</v>
      </c>
      <c r="C81" s="3" t="s">
        <v>297</v>
      </c>
      <c r="D81" s="3" t="s">
        <v>298</v>
      </c>
      <c r="E81" s="35" t="s">
        <v>32</v>
      </c>
      <c r="F81" s="40"/>
      <c r="G81" s="34"/>
      <c r="H81" s="3"/>
      <c r="I81" s="37"/>
      <c r="J81" s="4"/>
      <c r="K81" s="3"/>
      <c r="L81" s="38"/>
      <c r="M81" s="3"/>
      <c r="N81" s="4">
        <v>100</v>
      </c>
      <c r="O81" s="4">
        <v>0</v>
      </c>
      <c r="P81" s="2">
        <f t="shared" ref="P81:P90" si="18">IF(N81+O81&gt;120,"エラー",IF(N81+O81=0,"",N81+O81))</f>
        <v>100</v>
      </c>
      <c r="Q81" s="2" t="str" cm="1">
        <f t="array" ref="Q81">IF(P81="","",(_xlfn.IFS(P81&gt;=95,"優良",P81&gt;=80,"良好",P81&gt;=60,"普通",P81&gt;=50,"やや不良",P81&lt;50,"不良",P81="","")))</f>
        <v>優良</v>
      </c>
      <c r="R81" s="2">
        <v>100</v>
      </c>
      <c r="S81" s="2">
        <v>5</v>
      </c>
      <c r="T81" s="2">
        <f>IF(R81+S81&gt;120,"エラー",IF(R81+S81=0,"",R81+S81))</f>
        <v>105</v>
      </c>
      <c r="U81" s="2" t="str" cm="1">
        <f t="array" ref="U81">IF(T81="","",(_xlfn.IFS(T81&gt;=95,"優良",T81&gt;=80,"良好",T81&gt;=60,"普通",T81&gt;=50,"やや不良",T81&lt;50,"不良",T81="","")))</f>
        <v>優良</v>
      </c>
      <c r="V81" s="3" t="s">
        <v>299</v>
      </c>
    </row>
    <row r="82" spans="1:22" ht="135" customHeight="1" x14ac:dyDescent="0.2">
      <c r="A82" s="7">
        <v>73</v>
      </c>
      <c r="B82" s="4" t="s">
        <v>125</v>
      </c>
      <c r="C82" s="3" t="s">
        <v>300</v>
      </c>
      <c r="D82" s="3" t="s">
        <v>301</v>
      </c>
      <c r="E82" s="35" t="s">
        <v>292</v>
      </c>
      <c r="F82" s="40"/>
      <c r="G82" s="34"/>
      <c r="H82" s="3"/>
      <c r="I82" s="37"/>
      <c r="J82" s="4" t="s">
        <v>53</v>
      </c>
      <c r="K82" s="3" t="s">
        <v>302</v>
      </c>
      <c r="L82" s="38">
        <v>0.98599999999999999</v>
      </c>
      <c r="M82" s="3" t="s">
        <v>303</v>
      </c>
      <c r="N82" s="32"/>
      <c r="O82" s="32"/>
      <c r="P82" s="33" t="str">
        <f t="shared" si="18"/>
        <v/>
      </c>
      <c r="Q82" s="33" t="str" cm="1">
        <f t="array" ref="Q82">IF(P82="","",(_xlfn.IFS(P82&gt;=95,"優良",P82&gt;=80,"良好",P82&gt;=60,"普通",P82&gt;=50,"やや不良",P82&lt;50,"不良",P82="","")))</f>
        <v/>
      </c>
      <c r="R82" s="2">
        <v>90</v>
      </c>
      <c r="S82" s="2">
        <v>5</v>
      </c>
      <c r="T82" s="2">
        <f>IF(R82+S82&gt;120,"エラー",IF(R82+S82=0,"",R82+S82))</f>
        <v>95</v>
      </c>
      <c r="U82" s="2" t="s">
        <v>35</v>
      </c>
      <c r="V82" s="3" t="s">
        <v>304</v>
      </c>
    </row>
    <row r="83" spans="1:22" ht="57" customHeight="1" x14ac:dyDescent="0.2">
      <c r="A83" s="7">
        <v>74</v>
      </c>
      <c r="B83" s="4" t="s">
        <v>125</v>
      </c>
      <c r="C83" s="3" t="s">
        <v>305</v>
      </c>
      <c r="D83" s="3" t="s">
        <v>306</v>
      </c>
      <c r="E83" s="35" t="s">
        <v>32</v>
      </c>
      <c r="F83" s="40"/>
      <c r="G83" s="34"/>
      <c r="H83" s="3"/>
      <c r="I83" s="37"/>
      <c r="J83" s="4"/>
      <c r="K83" s="3"/>
      <c r="L83" s="38"/>
      <c r="M83" s="3"/>
      <c r="N83" s="4">
        <v>91</v>
      </c>
      <c r="O83" s="4">
        <v>0</v>
      </c>
      <c r="P83" s="2">
        <f t="shared" si="18"/>
        <v>91</v>
      </c>
      <c r="Q83" s="2" t="str" cm="1">
        <f t="array" ref="Q83">IF(P83="","",(_xlfn.IFS(P83&gt;=95,"優良",P83&gt;=80,"良好",P83&gt;=60,"普通",P83&gt;=50,"やや不良",P83&lt;50,"不良",P83="","")))</f>
        <v>良好</v>
      </c>
      <c r="R83" s="2">
        <v>92</v>
      </c>
      <c r="S83" s="2">
        <v>0</v>
      </c>
      <c r="T83" s="2">
        <f t="shared" ref="T83:T87" si="19">IF(R83+S83&gt;120,"エラー",IF(R83+S83=0,"",R83+S83))</f>
        <v>92</v>
      </c>
      <c r="U83" s="2" t="s">
        <v>136</v>
      </c>
      <c r="V83" s="3" t="s">
        <v>307</v>
      </c>
    </row>
    <row r="84" spans="1:22" ht="57" customHeight="1" x14ac:dyDescent="0.2">
      <c r="A84" s="7">
        <v>75</v>
      </c>
      <c r="B84" s="4" t="s">
        <v>125</v>
      </c>
      <c r="C84" s="3" t="s">
        <v>308</v>
      </c>
      <c r="D84" s="3" t="s">
        <v>309</v>
      </c>
      <c r="E84" s="35" t="s">
        <v>32</v>
      </c>
      <c r="F84" s="40"/>
      <c r="G84" s="34"/>
      <c r="H84" s="3"/>
      <c r="I84" s="37"/>
      <c r="J84" s="4"/>
      <c r="K84" s="3"/>
      <c r="L84" s="38"/>
      <c r="M84" s="3"/>
      <c r="N84" s="4">
        <v>93</v>
      </c>
      <c r="O84" s="4">
        <v>0</v>
      </c>
      <c r="P84" s="2">
        <f t="shared" si="18"/>
        <v>93</v>
      </c>
      <c r="Q84" s="2" t="str" cm="1">
        <f t="array" ref="Q84">IF(P84="","",(_xlfn.IFS(P84&gt;=95,"優良",P84&gt;=80,"良好",P84&gt;=60,"普通",P84&gt;=50,"やや不良",P84&lt;50,"不良",P84="","")))</f>
        <v>良好</v>
      </c>
      <c r="R84" s="2">
        <v>93</v>
      </c>
      <c r="S84" s="2">
        <v>5</v>
      </c>
      <c r="T84" s="2">
        <f t="shared" si="19"/>
        <v>98</v>
      </c>
      <c r="U84" s="2" t="s">
        <v>35</v>
      </c>
      <c r="V84" s="3" t="s">
        <v>155</v>
      </c>
    </row>
    <row r="85" spans="1:22" ht="76.05" customHeight="1" x14ac:dyDescent="0.2">
      <c r="A85" s="7">
        <v>76</v>
      </c>
      <c r="B85" s="4" t="s">
        <v>125</v>
      </c>
      <c r="C85" s="3" t="s">
        <v>310</v>
      </c>
      <c r="D85" s="3" t="s">
        <v>311</v>
      </c>
      <c r="E85" s="35" t="s">
        <v>312</v>
      </c>
      <c r="F85" s="40"/>
      <c r="G85" s="34"/>
      <c r="H85" s="3"/>
      <c r="I85" s="37"/>
      <c r="J85" s="4" t="s">
        <v>53</v>
      </c>
      <c r="K85" s="3" t="s">
        <v>313</v>
      </c>
      <c r="L85" s="38">
        <v>0.9</v>
      </c>
      <c r="M85" s="3" t="s">
        <v>314</v>
      </c>
      <c r="N85" s="4">
        <v>95</v>
      </c>
      <c r="O85" s="4">
        <v>0</v>
      </c>
      <c r="P85" s="2">
        <f t="shared" si="18"/>
        <v>95</v>
      </c>
      <c r="Q85" s="2" t="str" cm="1">
        <f t="array" ref="Q85">IF(P85="","",(_xlfn.IFS(P85&gt;=95,"優良",P85&gt;=80,"良好",P85&gt;=60,"普通",P85&gt;=50,"やや不良",P85&lt;50,"不良",P85="","")))</f>
        <v>優良</v>
      </c>
      <c r="R85" s="2">
        <v>97</v>
      </c>
      <c r="S85" s="2">
        <v>0</v>
      </c>
      <c r="T85" s="2">
        <f t="shared" si="19"/>
        <v>97</v>
      </c>
      <c r="U85" s="2" t="s">
        <v>35</v>
      </c>
      <c r="V85" s="3" t="s">
        <v>315</v>
      </c>
    </row>
    <row r="86" spans="1:22" ht="88.5" customHeight="1" x14ac:dyDescent="0.2">
      <c r="A86" s="7">
        <v>77</v>
      </c>
      <c r="B86" s="4" t="s">
        <v>125</v>
      </c>
      <c r="C86" s="3" t="s">
        <v>316</v>
      </c>
      <c r="D86" s="3" t="s">
        <v>317</v>
      </c>
      <c r="E86" s="35" t="s">
        <v>25</v>
      </c>
      <c r="F86" s="40"/>
      <c r="G86" s="34"/>
      <c r="H86" s="3"/>
      <c r="I86" s="37"/>
      <c r="J86" s="4" t="s">
        <v>53</v>
      </c>
      <c r="K86" s="3" t="s">
        <v>318</v>
      </c>
      <c r="L86" s="38">
        <v>0.9</v>
      </c>
      <c r="M86" s="3" t="s">
        <v>319</v>
      </c>
      <c r="N86" s="4">
        <v>99</v>
      </c>
      <c r="O86" s="4">
        <v>-5</v>
      </c>
      <c r="P86" s="2">
        <f t="shared" si="18"/>
        <v>94</v>
      </c>
      <c r="Q86" s="2" t="str" cm="1">
        <f t="array" ref="Q86">IF(P86="","",(_xlfn.IFS(P86&gt;=95,"優良",P86&gt;=80,"良好",P86&gt;=60,"普通",P86&gt;=50,"やや不良",P86&lt;50,"不良",P86="","")))</f>
        <v>良好</v>
      </c>
      <c r="R86" s="2">
        <v>99</v>
      </c>
      <c r="S86" s="2">
        <v>-5</v>
      </c>
      <c r="T86" s="2">
        <f t="shared" si="19"/>
        <v>94</v>
      </c>
      <c r="U86" s="2" t="s">
        <v>136</v>
      </c>
      <c r="V86" s="3" t="s">
        <v>320</v>
      </c>
    </row>
    <row r="87" spans="1:22" ht="83.1" customHeight="1" x14ac:dyDescent="0.2">
      <c r="A87" s="7">
        <v>78</v>
      </c>
      <c r="B87" s="4" t="s">
        <v>125</v>
      </c>
      <c r="C87" s="3" t="s">
        <v>321</v>
      </c>
      <c r="D87" s="3" t="s">
        <v>322</v>
      </c>
      <c r="E87" s="35" t="s">
        <v>25</v>
      </c>
      <c r="F87" s="40"/>
      <c r="G87" s="34"/>
      <c r="H87" s="3"/>
      <c r="I87" s="37"/>
      <c r="J87" s="4"/>
      <c r="K87" s="3"/>
      <c r="L87" s="38"/>
      <c r="M87" s="3"/>
      <c r="N87" s="32"/>
      <c r="O87" s="32"/>
      <c r="P87" s="33" t="str">
        <f t="shared" si="18"/>
        <v/>
      </c>
      <c r="Q87" s="33" t="str" cm="1">
        <f t="array" ref="Q87">IF(P87="","",(_xlfn.IFS(P87&gt;=95,"優良",P87&gt;=80,"良好",P87&gt;=60,"普通",P87&gt;=50,"やや不良",P87&lt;50,"不良",P87="","")))</f>
        <v/>
      </c>
      <c r="R87" s="2">
        <v>93</v>
      </c>
      <c r="S87" s="2">
        <v>0</v>
      </c>
      <c r="T87" s="2">
        <f t="shared" si="19"/>
        <v>93</v>
      </c>
      <c r="U87" s="2" t="s">
        <v>231</v>
      </c>
      <c r="V87" s="3" t="s">
        <v>323</v>
      </c>
    </row>
    <row r="88" spans="1:22" ht="122.1" customHeight="1" x14ac:dyDescent="0.2">
      <c r="A88" s="7">
        <v>79</v>
      </c>
      <c r="B88" s="4" t="s">
        <v>125</v>
      </c>
      <c r="C88" s="3" t="s">
        <v>324</v>
      </c>
      <c r="D88" s="3" t="s">
        <v>325</v>
      </c>
      <c r="E88" s="35" t="s">
        <v>25</v>
      </c>
      <c r="F88" s="40"/>
      <c r="G88" s="34"/>
      <c r="H88" s="3"/>
      <c r="I88" s="37"/>
      <c r="J88" s="4"/>
      <c r="K88" s="3"/>
      <c r="L88" s="38"/>
      <c r="M88" s="3"/>
      <c r="N88" s="4">
        <v>89</v>
      </c>
      <c r="O88" s="4">
        <v>5</v>
      </c>
      <c r="P88" s="2">
        <f t="shared" si="18"/>
        <v>94</v>
      </c>
      <c r="Q88" s="2" t="str" cm="1">
        <f t="array" ref="Q88">IF(P88="","",(_xlfn.IFS(P88&gt;=95,"優良",P88&gt;=80,"良好",P88&gt;=60,"普通",P88&gt;=50,"やや不良",P88&lt;50,"不良",P88="","")))</f>
        <v>良好</v>
      </c>
      <c r="R88" s="2">
        <v>89</v>
      </c>
      <c r="S88" s="2">
        <v>10</v>
      </c>
      <c r="T88" s="2">
        <f>IF(R88+S88&gt;120,"エラー",IF(R88+S88=0,"",R88+S88))</f>
        <v>99</v>
      </c>
      <c r="U88" s="2" t="str" cm="1">
        <f t="array" ref="U88">IF(T88="","",(_xlfn.IFS(T88&gt;=95,"優良",T88&gt;=80,"良好",T88&gt;=60,"普通",T88&gt;=50,"やや不良",T88&lt;50,"不良",T88="","")))</f>
        <v>優良</v>
      </c>
      <c r="V88" s="3" t="s">
        <v>326</v>
      </c>
    </row>
    <row r="89" spans="1:22" ht="109.05" customHeight="1" x14ac:dyDescent="0.2">
      <c r="A89" s="7">
        <v>80</v>
      </c>
      <c r="B89" s="4" t="s">
        <v>125</v>
      </c>
      <c r="C89" s="3" t="s">
        <v>327</v>
      </c>
      <c r="D89" s="3" t="s">
        <v>328</v>
      </c>
      <c r="E89" s="35" t="s">
        <v>32</v>
      </c>
      <c r="F89" s="40"/>
      <c r="G89" s="34"/>
      <c r="H89" s="3"/>
      <c r="I89" s="37"/>
      <c r="J89" s="4" t="s">
        <v>33</v>
      </c>
      <c r="K89" s="3" t="s">
        <v>329</v>
      </c>
      <c r="L89" s="38">
        <v>0.9</v>
      </c>
      <c r="M89" s="3" t="s">
        <v>330</v>
      </c>
      <c r="N89" s="4">
        <v>92</v>
      </c>
      <c r="O89" s="4">
        <v>-5</v>
      </c>
      <c r="P89" s="2">
        <f t="shared" si="18"/>
        <v>87</v>
      </c>
      <c r="Q89" s="2" t="str" cm="1">
        <f t="array" ref="Q89">IF(P89="","",(_xlfn.IFS(P89&gt;=95,"優良",P89&gt;=80,"良好",P89&gt;=60,"普通",P89&gt;=50,"やや不良",P89&lt;50,"不良",P89="","")))</f>
        <v>良好</v>
      </c>
      <c r="R89" s="2">
        <v>89</v>
      </c>
      <c r="S89" s="2">
        <v>0</v>
      </c>
      <c r="T89" s="2">
        <f t="shared" ref="T89:T90" si="20">IF(R89+S89&gt;120,"エラー",IF(R89+S89=0,"",R89+S89))</f>
        <v>89</v>
      </c>
      <c r="U89" s="2" t="s">
        <v>136</v>
      </c>
      <c r="V89" s="3" t="s">
        <v>331</v>
      </c>
    </row>
    <row r="90" spans="1:22" ht="57" customHeight="1" x14ac:dyDescent="0.2">
      <c r="A90" s="7">
        <v>81</v>
      </c>
      <c r="B90" s="4" t="s">
        <v>125</v>
      </c>
      <c r="C90" s="3" t="s">
        <v>332</v>
      </c>
      <c r="D90" s="3" t="s">
        <v>333</v>
      </c>
      <c r="E90" s="35" t="s">
        <v>32</v>
      </c>
      <c r="F90" s="40"/>
      <c r="G90" s="34"/>
      <c r="H90" s="3"/>
      <c r="I90" s="37"/>
      <c r="J90" s="4" t="s">
        <v>53</v>
      </c>
      <c r="K90" s="3" t="s">
        <v>334</v>
      </c>
      <c r="L90" s="38">
        <v>0.99</v>
      </c>
      <c r="M90" s="3" t="s">
        <v>335</v>
      </c>
      <c r="N90" s="4">
        <v>97</v>
      </c>
      <c r="O90" s="4">
        <v>5</v>
      </c>
      <c r="P90" s="2">
        <f t="shared" si="18"/>
        <v>102</v>
      </c>
      <c r="Q90" s="2" t="str" cm="1">
        <f t="array" ref="Q90">IF(P90="","",(_xlfn.IFS(P90&gt;=95,"優良",P90&gt;=80,"良好",P90&gt;=60,"普通",P90&gt;=50,"やや不良",P90&lt;50,"不良",P90="","")))</f>
        <v>優良</v>
      </c>
      <c r="R90" s="2">
        <v>93</v>
      </c>
      <c r="S90" s="2">
        <v>5</v>
      </c>
      <c r="T90" s="2">
        <f t="shared" si="20"/>
        <v>98</v>
      </c>
      <c r="U90" s="2" t="str" cm="1">
        <f t="array" ref="U90">IF(T90="","",(_xlfn.IFS(T90&gt;=95,"優良",T90&gt;=80,"良好",T90&gt;=60,"普通",T90&gt;=50,"やや不良",T90&lt;50,"不良",T90="","")))</f>
        <v>優良</v>
      </c>
      <c r="V90" s="3" t="s">
        <v>336</v>
      </c>
    </row>
    <row r="91" spans="1:22" ht="96" customHeight="1" x14ac:dyDescent="0.2">
      <c r="A91" s="7">
        <v>82</v>
      </c>
      <c r="B91" s="4" t="s">
        <v>125</v>
      </c>
      <c r="C91" s="3" t="s">
        <v>337</v>
      </c>
      <c r="D91" s="3" t="s">
        <v>338</v>
      </c>
      <c r="E91" s="35" t="s">
        <v>32</v>
      </c>
      <c r="F91" s="40"/>
      <c r="G91" s="34"/>
      <c r="H91" s="3"/>
      <c r="I91" s="37"/>
      <c r="J91" s="4"/>
      <c r="K91" s="3"/>
      <c r="L91" s="38"/>
      <c r="M91" s="3"/>
      <c r="N91" s="4">
        <v>90.28</v>
      </c>
      <c r="O91" s="4">
        <v>-5</v>
      </c>
      <c r="P91" s="2">
        <v>85.28</v>
      </c>
      <c r="Q91" s="2" t="str" cm="1">
        <f t="array" ref="Q91">IF(P91="","",(_xlfn.IFS(P91&gt;=95,"優良",P91&gt;=80,"良好",P91&gt;=60,"普通",P91&gt;=50,"やや不良",P91&lt;50,"不良",P91="","")))</f>
        <v>良好</v>
      </c>
      <c r="R91" s="2">
        <v>87.5</v>
      </c>
      <c r="S91" s="2">
        <v>5</v>
      </c>
      <c r="T91" s="2">
        <v>92.5</v>
      </c>
      <c r="U91" s="2" t="s">
        <v>136</v>
      </c>
      <c r="V91" s="3" t="s">
        <v>339</v>
      </c>
    </row>
    <row r="92" spans="1:22" ht="57" customHeight="1" x14ac:dyDescent="0.2">
      <c r="A92" s="7">
        <v>83</v>
      </c>
      <c r="B92" s="4" t="s">
        <v>125</v>
      </c>
      <c r="C92" s="3" t="s">
        <v>340</v>
      </c>
      <c r="D92" s="3" t="s">
        <v>341</v>
      </c>
      <c r="E92" s="35" t="s">
        <v>32</v>
      </c>
      <c r="F92" s="40"/>
      <c r="G92" s="34"/>
      <c r="H92" s="3"/>
      <c r="I92" s="37"/>
      <c r="J92" s="4"/>
      <c r="K92" s="3"/>
      <c r="L92" s="38"/>
      <c r="M92" s="3"/>
      <c r="N92" s="4">
        <v>96.8</v>
      </c>
      <c r="O92" s="4">
        <v>0</v>
      </c>
      <c r="P92" s="2">
        <v>96.8</v>
      </c>
      <c r="Q92" s="2" t="str" cm="1">
        <f t="array" ref="Q92">IF(P92="","",(_xlfn.IFS(P92&gt;=95,"優良",P92&gt;=80,"良好",P92&gt;=60,"普通",P92&gt;=50,"やや不良",P92&lt;50,"不良",P92="","")))</f>
        <v>優良</v>
      </c>
      <c r="R92" s="2">
        <v>96.8</v>
      </c>
      <c r="S92" s="2">
        <v>0</v>
      </c>
      <c r="T92" s="2">
        <v>96.8</v>
      </c>
      <c r="U92" s="2" t="str" cm="1">
        <f t="array" ref="U92">IF(T92="","",(_xlfn.IFS(T92&gt;=95,"優良",T92&gt;=80,"良好",T92&gt;=60,"普通",T92&gt;=50,"やや不良",T92&lt;50,"不良",T92="","")))</f>
        <v>優良</v>
      </c>
      <c r="V92" s="3" t="s">
        <v>155</v>
      </c>
    </row>
    <row r="93" spans="1:22" ht="96" customHeight="1" x14ac:dyDescent="0.2">
      <c r="A93" s="7">
        <v>84</v>
      </c>
      <c r="B93" s="4" t="s">
        <v>125</v>
      </c>
      <c r="C93" s="3" t="s">
        <v>342</v>
      </c>
      <c r="D93" s="3" t="s">
        <v>343</v>
      </c>
      <c r="E93" s="35" t="s">
        <v>32</v>
      </c>
      <c r="F93" s="40"/>
      <c r="G93" s="34"/>
      <c r="H93" s="3"/>
      <c r="I93" s="37"/>
      <c r="J93" s="4" t="s">
        <v>33</v>
      </c>
      <c r="K93" s="3" t="s">
        <v>344</v>
      </c>
      <c r="L93" s="38">
        <v>1</v>
      </c>
      <c r="M93" s="3" t="s">
        <v>345</v>
      </c>
      <c r="N93" s="4">
        <v>94</v>
      </c>
      <c r="O93" s="4">
        <v>20</v>
      </c>
      <c r="P93" s="2">
        <v>114</v>
      </c>
      <c r="Q93" s="2" t="str" cm="1">
        <f t="array" ref="Q93">IF(P93="","",(_xlfn.IFS(P93&gt;=95,"優良",P93&gt;=80,"良好",P93&gt;=60,"普通",P93&gt;=50,"やや不良",P93&lt;50,"不良",P93="","")))</f>
        <v>優良</v>
      </c>
      <c r="R93" s="2">
        <v>96</v>
      </c>
      <c r="S93" s="2">
        <v>20</v>
      </c>
      <c r="T93" s="2">
        <v>116</v>
      </c>
      <c r="U93" s="2" t="str" cm="1">
        <f t="array" ref="U93">IF(T93="","",(_xlfn.IFS(T93&gt;=95,"優良",T93&gt;=80,"良好",T93&gt;=60,"普通",T93&gt;=50,"やや不良",T93&lt;50,"不良",T93="","")))</f>
        <v>優良</v>
      </c>
      <c r="V93" s="3" t="s">
        <v>346</v>
      </c>
    </row>
    <row r="94" spans="1:22" ht="96" customHeight="1" x14ac:dyDescent="0.2">
      <c r="A94" s="7">
        <v>85</v>
      </c>
      <c r="B94" s="4" t="s">
        <v>125</v>
      </c>
      <c r="C94" s="3" t="s">
        <v>347</v>
      </c>
      <c r="D94" s="3" t="s">
        <v>348</v>
      </c>
      <c r="E94" s="35" t="s">
        <v>32</v>
      </c>
      <c r="F94" s="40"/>
      <c r="G94" s="34"/>
      <c r="H94" s="3"/>
      <c r="I94" s="37"/>
      <c r="J94" s="4" t="s">
        <v>33</v>
      </c>
      <c r="K94" s="3" t="s">
        <v>349</v>
      </c>
      <c r="L94" s="38">
        <v>1</v>
      </c>
      <c r="M94" s="3" t="s">
        <v>350</v>
      </c>
      <c r="N94" s="4">
        <v>98.9</v>
      </c>
      <c r="O94" s="4">
        <v>15</v>
      </c>
      <c r="P94" s="2">
        <f>IF(N94+O94&gt;120,"エラー",IF(N94+O94=0,"",N94+O94))</f>
        <v>113.9</v>
      </c>
      <c r="Q94" s="2" t="str" cm="1">
        <f t="array" ref="Q94">IF(P94="","",(_xlfn.IFS(P94&gt;=95,"優良",P94&gt;=80,"良好",P94&gt;=60,"普通",P94&gt;=50,"やや不良",P94&lt;50,"不良",P94="","")))</f>
        <v>優良</v>
      </c>
      <c r="R94" s="2">
        <v>98.9</v>
      </c>
      <c r="S94" s="2">
        <v>15</v>
      </c>
      <c r="T94" s="2">
        <f t="shared" ref="T94:T95" si="21">IF(R94+S94&gt;120,"エラー",IF(R94+S94=0,"",R94+S94))</f>
        <v>113.9</v>
      </c>
      <c r="U94" s="2" t="s">
        <v>35</v>
      </c>
      <c r="V94" s="3" t="s">
        <v>351</v>
      </c>
    </row>
    <row r="95" spans="1:22" ht="70.05" customHeight="1" x14ac:dyDescent="0.2">
      <c r="A95" s="7">
        <v>86</v>
      </c>
      <c r="B95" s="4" t="s">
        <v>125</v>
      </c>
      <c r="C95" s="3" t="s">
        <v>352</v>
      </c>
      <c r="D95" s="3" t="s">
        <v>352</v>
      </c>
      <c r="E95" s="35" t="s">
        <v>25</v>
      </c>
      <c r="F95" s="40"/>
      <c r="G95" s="34"/>
      <c r="H95" s="3"/>
      <c r="I95" s="37"/>
      <c r="J95" s="4"/>
      <c r="K95" s="3"/>
      <c r="L95" s="38"/>
      <c r="M95" s="3"/>
      <c r="N95" s="32"/>
      <c r="O95" s="32"/>
      <c r="P95" s="33" t="str">
        <f>IF(N95+O95&gt;120,"エラー",IF(N95+O95=0,"",N95+O95))</f>
        <v/>
      </c>
      <c r="Q95" s="33" t="str" cm="1">
        <f t="array" ref="Q95">IF(P95="","",(_xlfn.IFS(P95&gt;=95,"優良",P95&gt;=80,"良好",P95&gt;=60,"普通",P95&gt;=50,"やや不良",P95&lt;50,"不良",P95="","")))</f>
        <v/>
      </c>
      <c r="R95" s="4">
        <v>97</v>
      </c>
      <c r="S95" s="4">
        <v>10</v>
      </c>
      <c r="T95" s="2">
        <f t="shared" si="21"/>
        <v>107</v>
      </c>
      <c r="U95" s="2" t="s">
        <v>166</v>
      </c>
      <c r="V95" s="3" t="s">
        <v>353</v>
      </c>
    </row>
    <row r="96" spans="1:22" ht="115.2" customHeight="1" x14ac:dyDescent="0.2">
      <c r="A96" s="7">
        <v>87</v>
      </c>
      <c r="B96" s="4" t="s">
        <v>354</v>
      </c>
      <c r="C96" s="3" t="s">
        <v>355</v>
      </c>
      <c r="D96" s="3" t="s">
        <v>356</v>
      </c>
      <c r="E96" s="35" t="s">
        <v>25</v>
      </c>
      <c r="F96" s="40"/>
      <c r="G96" s="34"/>
      <c r="H96" s="3"/>
      <c r="I96" s="37"/>
      <c r="J96" s="4"/>
      <c r="K96" s="3"/>
      <c r="L96" s="38"/>
      <c r="M96" s="3"/>
      <c r="N96" s="4">
        <v>100</v>
      </c>
      <c r="O96" s="4">
        <v>10</v>
      </c>
      <c r="P96" s="2">
        <f>IF(N96+O96&gt;120,"エラー",IF(N96+O96=0,"",N96+O96))</f>
        <v>110</v>
      </c>
      <c r="Q96" s="2" t="str" cm="1">
        <f t="array" ref="Q96">IF(P96="","",(_xlfn.IFS(P96&gt;=95,"優良",P96&gt;=80,"良好",P96&gt;=60,"普通",P96&gt;=50,"やや不良",P96&lt;50,"不良",P96="","")))</f>
        <v>優良</v>
      </c>
      <c r="R96" s="2">
        <v>100</v>
      </c>
      <c r="S96" s="2">
        <v>15</v>
      </c>
      <c r="T96" s="2">
        <f>IF(R96+S96&gt;120,"エラー",IF(R96+S96=0,"",R96+S96))</f>
        <v>115</v>
      </c>
      <c r="U96" s="2" t="str" cm="1">
        <f t="array" ref="U96">IF(T96="","",(_xlfn.IFS(T96&gt;=95,"優良",T96&gt;=80,"良好",T96&gt;=60,"普通",T96&gt;=50,"やや不良",T96&lt;50,"不良",T96="","")))</f>
        <v>優良</v>
      </c>
      <c r="V96" s="3" t="s">
        <v>357</v>
      </c>
    </row>
    <row r="97" spans="1:22" ht="122.1" customHeight="1" x14ac:dyDescent="0.2">
      <c r="A97" s="7">
        <v>88</v>
      </c>
      <c r="B97" s="4" t="s">
        <v>354</v>
      </c>
      <c r="C97" s="3" t="s">
        <v>358</v>
      </c>
      <c r="D97" s="3" t="s">
        <v>359</v>
      </c>
      <c r="E97" s="35" t="s">
        <v>25</v>
      </c>
      <c r="F97" s="40"/>
      <c r="G97" s="34"/>
      <c r="H97" s="3"/>
      <c r="I97" s="37"/>
      <c r="J97" s="4"/>
      <c r="K97" s="3"/>
      <c r="L97" s="38"/>
      <c r="M97" s="3"/>
      <c r="N97" s="4">
        <v>82</v>
      </c>
      <c r="O97" s="4">
        <v>0</v>
      </c>
      <c r="P97" s="2">
        <f>IF(N97+O97&gt;120,"エラー",IF(N97+O97=0,"",N97+O97))</f>
        <v>82</v>
      </c>
      <c r="Q97" s="2" t="str" cm="1">
        <f t="array" ref="Q97">IF(P97="","",(_xlfn.IFS(P97&gt;=95,"優良",P97&gt;=80,"良好",P97&gt;=60,"普通",P97&gt;=50,"やや不良",P97&lt;50,"不良",P97="","")))</f>
        <v>良好</v>
      </c>
      <c r="R97" s="2">
        <v>80</v>
      </c>
      <c r="S97" s="2">
        <v>0</v>
      </c>
      <c r="T97" s="2">
        <f t="shared" ref="T97" si="22">IF(R97+S97&gt;120,"エラー",IF(R97+S97=0,"",R97+S97))</f>
        <v>80</v>
      </c>
      <c r="U97" s="2" t="str" cm="1">
        <f t="array" ref="U97">IF(T97="","",(_xlfn.IFS(T97&gt;=95,"優良",T97&gt;=80,"良好",T97&gt;=60,"普通",T97&gt;=50,"やや不良",T97&lt;50,"不良",T97="","")))</f>
        <v>良好</v>
      </c>
      <c r="V97" s="3" t="s">
        <v>360</v>
      </c>
    </row>
    <row r="98" spans="1:22" ht="109.05" customHeight="1" x14ac:dyDescent="0.2">
      <c r="A98" s="7">
        <v>89</v>
      </c>
      <c r="B98" s="4" t="s">
        <v>354</v>
      </c>
      <c r="C98" s="3" t="s">
        <v>361</v>
      </c>
      <c r="D98" s="3" t="s">
        <v>362</v>
      </c>
      <c r="E98" s="35" t="s">
        <v>32</v>
      </c>
      <c r="F98" s="40"/>
      <c r="G98" s="34"/>
      <c r="H98" s="3"/>
      <c r="I98" s="37"/>
      <c r="J98" s="4"/>
      <c r="K98" s="3"/>
      <c r="L98" s="38"/>
      <c r="M98" s="3"/>
      <c r="N98" s="32"/>
      <c r="O98" s="32"/>
      <c r="P98" s="33"/>
      <c r="Q98" s="33" t="str" cm="1">
        <f t="array" ref="Q98">IF(P98="","",(_xlfn.IFS(P98&gt;=95,"優良",P98&gt;=80,"良好",P98&gt;=60,"普通",P98&gt;=50,"やや不良",P98&lt;50,"不良",P98="","")))</f>
        <v/>
      </c>
      <c r="R98" s="2">
        <v>100</v>
      </c>
      <c r="S98" s="2">
        <v>-10</v>
      </c>
      <c r="T98" s="2">
        <f>IF(R98+S98&gt;120,"エラー",IF(R98+S98=0,"",R98+S98))</f>
        <v>90</v>
      </c>
      <c r="U98" s="2" t="str" cm="1">
        <f t="array" ref="U98">IF(T98="","",(_xlfn.IFS(T98&gt;=95,"優良",T98&gt;=80,"良好",T98&gt;=60,"普通",T98&gt;=50,"やや不良",T98&lt;50,"不良",T98="","")))</f>
        <v>良好</v>
      </c>
      <c r="V98" s="3" t="s">
        <v>363</v>
      </c>
    </row>
    <row r="99" spans="1:22" ht="109.05" customHeight="1" x14ac:dyDescent="0.2">
      <c r="A99" s="7">
        <v>90</v>
      </c>
      <c r="B99" s="4" t="s">
        <v>354</v>
      </c>
      <c r="C99" s="3" t="s">
        <v>365</v>
      </c>
      <c r="D99" s="3" t="s">
        <v>366</v>
      </c>
      <c r="E99" s="35" t="s">
        <v>32</v>
      </c>
      <c r="F99" s="40"/>
      <c r="G99" s="34"/>
      <c r="H99" s="3"/>
      <c r="I99" s="37"/>
      <c r="J99" s="4"/>
      <c r="K99" s="3"/>
      <c r="L99" s="38"/>
      <c r="M99" s="3"/>
      <c r="N99" s="32"/>
      <c r="O99" s="32"/>
      <c r="P99" s="33" t="str">
        <f>IF(N99+O99&gt;120,"エラー",IF(N99+O99=0,"",N99+O99))</f>
        <v/>
      </c>
      <c r="Q99" s="33" t="str" cm="1">
        <f t="array" ref="Q99">IF(P99="","",(_xlfn.IFS(P99&gt;=95,"優良",P99&gt;=80,"良好",P99&gt;=60,"普通",P99&gt;=50,"やや不良",P99&lt;50,"不良",P99="","")))</f>
        <v/>
      </c>
      <c r="R99" s="2">
        <v>94</v>
      </c>
      <c r="S99" s="2">
        <v>0</v>
      </c>
      <c r="T99" s="2">
        <f>IF(R99+S99&gt;120,"エラー",IF(R99+S99=0,"",R99+S99))</f>
        <v>94</v>
      </c>
      <c r="U99" s="2" t="str" cm="1">
        <f t="array" ref="U99">IF(T99="","",(_xlfn.IFS(T99&gt;=95,"優良",T99&gt;=80,"良好",T99&gt;=60,"普通",T99&gt;=50,"やや不良",T99&lt;50,"不良",T99="","")))</f>
        <v>良好</v>
      </c>
      <c r="V99" s="3" t="s">
        <v>367</v>
      </c>
    </row>
    <row r="100" spans="1:22" ht="135" customHeight="1" x14ac:dyDescent="0.2">
      <c r="A100" s="7">
        <v>91</v>
      </c>
      <c r="B100" s="4" t="s">
        <v>354</v>
      </c>
      <c r="C100" s="3" t="s">
        <v>368</v>
      </c>
      <c r="D100" s="35" t="s">
        <v>369</v>
      </c>
      <c r="E100" s="40" t="s">
        <v>110</v>
      </c>
      <c r="F100" s="40"/>
      <c r="G100" s="3"/>
      <c r="H100" s="37"/>
      <c r="I100" s="4"/>
      <c r="J100" s="3"/>
      <c r="K100" s="38"/>
      <c r="L100" s="3"/>
      <c r="M100" s="4"/>
      <c r="N100" s="4">
        <v>99</v>
      </c>
      <c r="O100" s="2">
        <v>10</v>
      </c>
      <c r="P100" s="2">
        <v>109</v>
      </c>
      <c r="Q100" s="2" t="str" cm="1">
        <f t="array" ref="Q100">IF(P100="","",(_xlfn.IFS(P100&gt;=95,"優良",P100&gt;=80,"良好",P100&gt;=60,"普通",P100&gt;=50,"やや不良",P100&lt;50,"不良",P100="","")))</f>
        <v>優良</v>
      </c>
      <c r="R100" s="2">
        <v>99</v>
      </c>
      <c r="S100" s="2">
        <v>5</v>
      </c>
      <c r="T100" s="2">
        <f>IF(R100+S100&gt;120,"エラー",IF(R100+S100=0,"",R100+S100))</f>
        <v>104</v>
      </c>
      <c r="U100" s="2" t="s">
        <v>166</v>
      </c>
      <c r="V100" s="39" t="s">
        <v>370</v>
      </c>
    </row>
    <row r="101" spans="1:22" ht="96" customHeight="1" x14ac:dyDescent="0.2">
      <c r="A101" s="7">
        <v>92</v>
      </c>
      <c r="B101" s="4" t="s">
        <v>354</v>
      </c>
      <c r="C101" s="3" t="s">
        <v>371</v>
      </c>
      <c r="D101" s="35" t="s">
        <v>372</v>
      </c>
      <c r="E101" s="40" t="s">
        <v>110</v>
      </c>
      <c r="F101" s="40"/>
      <c r="G101" s="3"/>
      <c r="H101" s="37"/>
      <c r="I101" s="4"/>
      <c r="J101" s="3"/>
      <c r="K101" s="38"/>
      <c r="L101" s="3"/>
      <c r="M101" s="4"/>
      <c r="N101" s="4">
        <v>100</v>
      </c>
      <c r="O101" s="2">
        <v>5</v>
      </c>
      <c r="P101" s="2">
        <v>105</v>
      </c>
      <c r="Q101" s="2" t="str" cm="1">
        <f t="array" ref="Q101">IF(P101="","",(_xlfn.IFS(P101&gt;=95,"優良",P101&gt;=80,"良好",P101&gt;=60,"普通",P101&gt;=50,"やや不良",P101&lt;50,"不良",P101="","")))</f>
        <v>優良</v>
      </c>
      <c r="R101" s="2">
        <v>100</v>
      </c>
      <c r="S101" s="2">
        <v>5</v>
      </c>
      <c r="T101" s="2">
        <f>IF(R101+S101&gt;120,"エラー",IF(R101+S101=0,"",R101+S101))</f>
        <v>105</v>
      </c>
      <c r="U101" s="2" t="s">
        <v>166</v>
      </c>
      <c r="V101" s="39" t="s">
        <v>373</v>
      </c>
    </row>
    <row r="102" spans="1:22" ht="70.05" customHeight="1" x14ac:dyDescent="0.2">
      <c r="A102" s="7">
        <v>93</v>
      </c>
      <c r="B102" s="4" t="s">
        <v>354</v>
      </c>
      <c r="C102" s="3" t="s">
        <v>374</v>
      </c>
      <c r="D102" s="35" t="s">
        <v>375</v>
      </c>
      <c r="E102" s="40" t="s">
        <v>25</v>
      </c>
      <c r="F102" s="40"/>
      <c r="G102" s="3"/>
      <c r="H102" s="37"/>
      <c r="I102" s="4"/>
      <c r="J102" s="3"/>
      <c r="K102" s="38"/>
      <c r="L102" s="3"/>
      <c r="M102" s="4"/>
      <c r="N102" s="4">
        <v>98</v>
      </c>
      <c r="O102" s="2">
        <v>0</v>
      </c>
      <c r="P102" s="2">
        <v>98</v>
      </c>
      <c r="Q102" s="2" t="str" cm="1">
        <f t="array" ref="Q102">IF(P102="","",(_xlfn.IFS(P102&gt;=95,"優良",P102&gt;=80,"良好",P102&gt;=60,"普通",P102&gt;=50,"やや不良",P102&lt;50,"不良",P102="","")))</f>
        <v>優良</v>
      </c>
      <c r="R102" s="2">
        <v>98</v>
      </c>
      <c r="S102" s="2">
        <v>0</v>
      </c>
      <c r="T102" s="2">
        <f t="shared" ref="T102:T117" si="23">IF(R102+S102&gt;120,"エラー",IF(R102+S102=0,"",R102+S102))</f>
        <v>98</v>
      </c>
      <c r="U102" s="2" t="s">
        <v>166</v>
      </c>
      <c r="V102" s="39" t="s">
        <v>376</v>
      </c>
    </row>
    <row r="103" spans="1:22" ht="70.05" customHeight="1" x14ac:dyDescent="0.2">
      <c r="A103" s="7">
        <v>94</v>
      </c>
      <c r="B103" s="4" t="s">
        <v>354</v>
      </c>
      <c r="C103" s="3" t="s">
        <v>377</v>
      </c>
      <c r="D103" s="35" t="s">
        <v>378</v>
      </c>
      <c r="E103" s="40" t="s">
        <v>25</v>
      </c>
      <c r="F103" s="40"/>
      <c r="G103" s="3"/>
      <c r="H103" s="37"/>
      <c r="I103" s="4"/>
      <c r="J103" s="3"/>
      <c r="K103" s="38"/>
      <c r="L103" s="3"/>
      <c r="M103" s="4"/>
      <c r="N103" s="4">
        <v>96</v>
      </c>
      <c r="O103" s="2">
        <v>0</v>
      </c>
      <c r="P103" s="2">
        <v>96</v>
      </c>
      <c r="Q103" s="2" t="str" cm="1">
        <f t="array" ref="Q103">IF(P103="","",(_xlfn.IFS(P103&gt;=95,"優良",P103&gt;=80,"良好",P103&gt;=60,"普通",P103&gt;=50,"やや不良",P103&lt;50,"不良",P103="","")))</f>
        <v>優良</v>
      </c>
      <c r="R103" s="2">
        <v>99</v>
      </c>
      <c r="S103" s="2">
        <v>0</v>
      </c>
      <c r="T103" s="2">
        <f t="shared" si="23"/>
        <v>99</v>
      </c>
      <c r="U103" s="2" t="s">
        <v>166</v>
      </c>
      <c r="V103" s="39" t="s">
        <v>379</v>
      </c>
    </row>
    <row r="104" spans="1:22" ht="70.05" customHeight="1" x14ac:dyDescent="0.2">
      <c r="A104" s="7">
        <v>95</v>
      </c>
      <c r="B104" s="4" t="s">
        <v>354</v>
      </c>
      <c r="C104" s="3" t="s">
        <v>380</v>
      </c>
      <c r="D104" s="3" t="s">
        <v>381</v>
      </c>
      <c r="E104" s="35" t="s">
        <v>25</v>
      </c>
      <c r="F104" s="40"/>
      <c r="G104" s="34"/>
      <c r="H104" s="3"/>
      <c r="I104" s="37"/>
      <c r="J104" s="4"/>
      <c r="K104" s="3"/>
      <c r="L104" s="38"/>
      <c r="M104" s="3"/>
      <c r="N104" s="4">
        <v>97</v>
      </c>
      <c r="O104" s="4">
        <v>0</v>
      </c>
      <c r="P104" s="2">
        <v>97</v>
      </c>
      <c r="Q104" s="2" t="str" cm="1">
        <f t="array" ref="Q104">IF(P104="","",(_xlfn.IFS(P104&gt;=95,"優良",P104&gt;=80,"良好",P104&gt;=60,"普通",P104&gt;=50,"やや不良",P104&lt;50,"不良",P104="","")))</f>
        <v>優良</v>
      </c>
      <c r="R104" s="2">
        <v>97</v>
      </c>
      <c r="S104" s="2">
        <v>0</v>
      </c>
      <c r="T104" s="2">
        <f t="shared" si="23"/>
        <v>97</v>
      </c>
      <c r="U104" s="2" t="s">
        <v>35</v>
      </c>
      <c r="V104" s="3" t="s">
        <v>382</v>
      </c>
    </row>
    <row r="105" spans="1:22" ht="103.2" customHeight="1" x14ac:dyDescent="0.2">
      <c r="A105" s="7">
        <v>96</v>
      </c>
      <c r="B105" s="4" t="s">
        <v>354</v>
      </c>
      <c r="C105" s="3" t="s">
        <v>383</v>
      </c>
      <c r="D105" s="3" t="s">
        <v>384</v>
      </c>
      <c r="E105" s="35" t="s">
        <v>32</v>
      </c>
      <c r="F105" s="40"/>
      <c r="G105" s="34"/>
      <c r="H105" s="3"/>
      <c r="I105" s="37"/>
      <c r="J105" s="4"/>
      <c r="K105" s="3"/>
      <c r="L105" s="38"/>
      <c r="M105" s="3"/>
      <c r="N105" s="4">
        <v>100</v>
      </c>
      <c r="O105" s="4">
        <v>0</v>
      </c>
      <c r="P105" s="2">
        <v>100</v>
      </c>
      <c r="Q105" s="2" t="str" cm="1">
        <f t="array" ref="Q105">IF(P105="","",(_xlfn.IFS(P105&gt;=95,"優良",P105&gt;=80,"良好",P105&gt;=60,"普通",P105&gt;=50,"やや不良",P105&lt;50,"不良",P105="","")))</f>
        <v>優良</v>
      </c>
      <c r="R105" s="2">
        <v>95</v>
      </c>
      <c r="S105" s="2">
        <v>0</v>
      </c>
      <c r="T105" s="2">
        <f t="shared" si="23"/>
        <v>95</v>
      </c>
      <c r="U105" s="2" t="s">
        <v>166</v>
      </c>
      <c r="V105" s="3" t="s">
        <v>385</v>
      </c>
    </row>
    <row r="106" spans="1:22" ht="70.05" customHeight="1" x14ac:dyDescent="0.2">
      <c r="A106" s="7">
        <v>97</v>
      </c>
      <c r="B106" s="4" t="s">
        <v>354</v>
      </c>
      <c r="C106" s="3" t="s">
        <v>386</v>
      </c>
      <c r="D106" s="3" t="s">
        <v>378</v>
      </c>
      <c r="E106" s="35" t="s">
        <v>25</v>
      </c>
      <c r="F106" s="40"/>
      <c r="G106" s="34"/>
      <c r="H106" s="3"/>
      <c r="I106" s="37"/>
      <c r="J106" s="4"/>
      <c r="K106" s="3"/>
      <c r="L106" s="38"/>
      <c r="M106" s="3"/>
      <c r="N106" s="4">
        <v>96</v>
      </c>
      <c r="O106" s="4">
        <v>0</v>
      </c>
      <c r="P106" s="2">
        <f t="shared" ref="P106:P169" si="24">IF(N106+O106&gt;120,"エラー",IF(N106+O106=0,"",N106+O106))</f>
        <v>96</v>
      </c>
      <c r="Q106" s="2" t="str" cm="1">
        <f t="array" ref="Q106">IF(P106="","",(_xlfn.IFS(P106&gt;=95,"優良",P106&gt;=80,"良好",P106&gt;=60,"普通",P106&gt;=50,"やや不良",P106&lt;50,"不良",P106="","")))</f>
        <v>優良</v>
      </c>
      <c r="R106" s="2">
        <v>99</v>
      </c>
      <c r="S106" s="2">
        <v>0</v>
      </c>
      <c r="T106" s="2">
        <f t="shared" si="23"/>
        <v>99</v>
      </c>
      <c r="U106" s="2" t="s">
        <v>35</v>
      </c>
      <c r="V106" s="3" t="s">
        <v>379</v>
      </c>
    </row>
    <row r="107" spans="1:22" ht="70.05" customHeight="1" x14ac:dyDescent="0.2">
      <c r="A107" s="7">
        <v>98</v>
      </c>
      <c r="B107" s="4" t="s">
        <v>354</v>
      </c>
      <c r="C107" s="3" t="s">
        <v>387</v>
      </c>
      <c r="D107" s="3" t="s">
        <v>381</v>
      </c>
      <c r="E107" s="35" t="s">
        <v>25</v>
      </c>
      <c r="F107" s="40"/>
      <c r="G107" s="34"/>
      <c r="H107" s="3"/>
      <c r="I107" s="37"/>
      <c r="J107" s="4"/>
      <c r="K107" s="3"/>
      <c r="L107" s="38"/>
      <c r="M107" s="3"/>
      <c r="N107" s="4">
        <v>97</v>
      </c>
      <c r="O107" s="4">
        <v>0</v>
      </c>
      <c r="P107" s="2">
        <f t="shared" si="24"/>
        <v>97</v>
      </c>
      <c r="Q107" s="2" t="str" cm="1">
        <f t="array" ref="Q107">IF(P107="","",(_xlfn.IFS(P107&gt;=95,"優良",P107&gt;=80,"良好",P107&gt;=60,"普通",P107&gt;=50,"やや不良",P107&lt;50,"不良",P107="","")))</f>
        <v>優良</v>
      </c>
      <c r="R107" s="2">
        <v>97</v>
      </c>
      <c r="S107" s="2">
        <v>0</v>
      </c>
      <c r="T107" s="2">
        <f t="shared" si="23"/>
        <v>97</v>
      </c>
      <c r="U107" s="2" t="s">
        <v>35</v>
      </c>
      <c r="V107" s="3" t="s">
        <v>382</v>
      </c>
    </row>
    <row r="108" spans="1:22" ht="105" customHeight="1" x14ac:dyDescent="0.2">
      <c r="A108" s="7">
        <v>99</v>
      </c>
      <c r="B108" s="4" t="s">
        <v>354</v>
      </c>
      <c r="C108" s="3" t="s">
        <v>388</v>
      </c>
      <c r="D108" s="3" t="s">
        <v>384</v>
      </c>
      <c r="E108" s="35" t="s">
        <v>32</v>
      </c>
      <c r="F108" s="40"/>
      <c r="G108" s="34"/>
      <c r="H108" s="3"/>
      <c r="I108" s="37"/>
      <c r="J108" s="4"/>
      <c r="K108" s="3"/>
      <c r="L108" s="38"/>
      <c r="M108" s="3"/>
      <c r="N108" s="4">
        <v>100</v>
      </c>
      <c r="O108" s="4">
        <v>0</v>
      </c>
      <c r="P108" s="2">
        <f t="shared" si="24"/>
        <v>100</v>
      </c>
      <c r="Q108" s="2" t="str" cm="1">
        <f t="array" ref="Q108">IF(P108="","",(_xlfn.IFS(P108&gt;=95,"優良",P108&gt;=80,"良好",P108&gt;=60,"普通",P108&gt;=50,"やや不良",P108&lt;50,"不良",P108="","")))</f>
        <v>優良</v>
      </c>
      <c r="R108" s="2">
        <v>95</v>
      </c>
      <c r="S108" s="2">
        <v>0</v>
      </c>
      <c r="T108" s="2">
        <f t="shared" si="23"/>
        <v>95</v>
      </c>
      <c r="U108" s="2" t="s">
        <v>35</v>
      </c>
      <c r="V108" s="3" t="s">
        <v>385</v>
      </c>
    </row>
    <row r="109" spans="1:22" ht="115.2" customHeight="1" x14ac:dyDescent="0.2">
      <c r="A109" s="7">
        <v>100</v>
      </c>
      <c r="B109" s="4" t="s">
        <v>354</v>
      </c>
      <c r="C109" s="3" t="s">
        <v>389</v>
      </c>
      <c r="D109" s="3" t="s">
        <v>390</v>
      </c>
      <c r="E109" s="35" t="s">
        <v>32</v>
      </c>
      <c r="F109" s="40"/>
      <c r="G109" s="34"/>
      <c r="H109" s="3"/>
      <c r="I109" s="37"/>
      <c r="J109" s="4"/>
      <c r="K109" s="3"/>
      <c r="L109" s="38"/>
      <c r="M109" s="3"/>
      <c r="N109" s="4">
        <v>100</v>
      </c>
      <c r="O109" s="4">
        <v>0</v>
      </c>
      <c r="P109" s="2">
        <f t="shared" si="24"/>
        <v>100</v>
      </c>
      <c r="Q109" s="2" t="str" cm="1">
        <f t="array" ref="Q109">IF(P109="","",(_xlfn.IFS(P109&gt;=95,"優良",P109&gt;=80,"良好",P109&gt;=60,"普通",P109&gt;=50,"やや不良",P109&lt;50,"不良",P109="","")))</f>
        <v>優良</v>
      </c>
      <c r="R109" s="2">
        <v>97</v>
      </c>
      <c r="S109" s="2">
        <v>0</v>
      </c>
      <c r="T109" s="2">
        <f t="shared" si="23"/>
        <v>97</v>
      </c>
      <c r="U109" s="2" t="s">
        <v>35</v>
      </c>
      <c r="V109" s="3" t="s">
        <v>391</v>
      </c>
    </row>
    <row r="110" spans="1:22" ht="96" customHeight="1" x14ac:dyDescent="0.2">
      <c r="A110" s="7">
        <v>101</v>
      </c>
      <c r="B110" s="4" t="s">
        <v>354</v>
      </c>
      <c r="C110" s="3" t="s">
        <v>392</v>
      </c>
      <c r="D110" s="3" t="s">
        <v>393</v>
      </c>
      <c r="E110" s="35" t="s">
        <v>32</v>
      </c>
      <c r="F110" s="40"/>
      <c r="G110" s="34"/>
      <c r="H110" s="3"/>
      <c r="I110" s="37"/>
      <c r="J110" s="4"/>
      <c r="K110" s="3"/>
      <c r="L110" s="38"/>
      <c r="M110" s="3"/>
      <c r="N110" s="4">
        <v>97</v>
      </c>
      <c r="O110" s="4">
        <v>5</v>
      </c>
      <c r="P110" s="2">
        <f t="shared" si="24"/>
        <v>102</v>
      </c>
      <c r="Q110" s="2" t="str" cm="1">
        <f t="array" ref="Q110">IF(P110="","",(_xlfn.IFS(P110&gt;=95,"優良",P110&gt;=80,"良好",P110&gt;=60,"普通",P110&gt;=50,"やや不良",P110&lt;50,"不良",P110="","")))</f>
        <v>優良</v>
      </c>
      <c r="R110" s="2">
        <v>97</v>
      </c>
      <c r="S110" s="2">
        <v>5</v>
      </c>
      <c r="T110" s="2">
        <f t="shared" si="23"/>
        <v>102</v>
      </c>
      <c r="U110" s="2" t="s">
        <v>35</v>
      </c>
      <c r="V110" s="3" t="s">
        <v>394</v>
      </c>
    </row>
    <row r="111" spans="1:22" ht="81.599999999999994" customHeight="1" x14ac:dyDescent="0.2">
      <c r="A111" s="7">
        <v>102</v>
      </c>
      <c r="B111" s="4" t="s">
        <v>354</v>
      </c>
      <c r="C111" s="3" t="s">
        <v>395</v>
      </c>
      <c r="D111" s="3" t="s">
        <v>396</v>
      </c>
      <c r="E111" s="35" t="s">
        <v>32</v>
      </c>
      <c r="F111" s="40"/>
      <c r="G111" s="34"/>
      <c r="H111" s="3"/>
      <c r="I111" s="37"/>
      <c r="J111" s="4"/>
      <c r="K111" s="3"/>
      <c r="L111" s="38"/>
      <c r="M111" s="3"/>
      <c r="N111" s="4">
        <v>99</v>
      </c>
      <c r="O111" s="4">
        <v>5</v>
      </c>
      <c r="P111" s="2">
        <f t="shared" si="24"/>
        <v>104</v>
      </c>
      <c r="Q111" s="2" t="str" cm="1">
        <f t="array" ref="Q111">IF(P111="","",(_xlfn.IFS(P111&gt;=95,"優良",P111&gt;=80,"良好",P111&gt;=60,"普通",P111&gt;=50,"やや不良",P111&lt;50,"不良",P111="","")))</f>
        <v>優良</v>
      </c>
      <c r="R111" s="2">
        <v>97</v>
      </c>
      <c r="S111" s="2">
        <v>5</v>
      </c>
      <c r="T111" s="2">
        <f t="shared" si="23"/>
        <v>102</v>
      </c>
      <c r="U111" s="2" t="s">
        <v>35</v>
      </c>
      <c r="V111" s="3" t="s">
        <v>394</v>
      </c>
    </row>
    <row r="112" spans="1:22" ht="70.05" customHeight="1" x14ac:dyDescent="0.2">
      <c r="A112" s="7">
        <v>103</v>
      </c>
      <c r="B112" s="4" t="s">
        <v>354</v>
      </c>
      <c r="C112" s="3" t="s">
        <v>397</v>
      </c>
      <c r="D112" s="3" t="s">
        <v>398</v>
      </c>
      <c r="E112" s="35" t="s">
        <v>32</v>
      </c>
      <c r="F112" s="40"/>
      <c r="G112" s="34"/>
      <c r="H112" s="3"/>
      <c r="I112" s="37"/>
      <c r="J112" s="4"/>
      <c r="K112" s="3"/>
      <c r="L112" s="38"/>
      <c r="M112" s="3"/>
      <c r="N112" s="4">
        <v>100</v>
      </c>
      <c r="O112" s="4">
        <v>0</v>
      </c>
      <c r="P112" s="2">
        <f t="shared" si="24"/>
        <v>100</v>
      </c>
      <c r="Q112" s="2" t="str" cm="1">
        <f t="array" ref="Q112">IF(P112="","",(_xlfn.IFS(P112&gt;=95,"優良",P112&gt;=80,"良好",P112&gt;=60,"普通",P112&gt;=50,"やや不良",P112&lt;50,"不良",P112="","")))</f>
        <v>優良</v>
      </c>
      <c r="R112" s="2">
        <v>100</v>
      </c>
      <c r="S112" s="2">
        <v>0</v>
      </c>
      <c r="T112" s="2">
        <f t="shared" si="23"/>
        <v>100</v>
      </c>
      <c r="U112" s="2" t="str" cm="1">
        <f t="array" ref="U112">IF(T112="","",(_xlfn.IFS(T112&gt;=95,"優良",T112&gt;=80,"良好",T112&gt;=60,"普通",T112&gt;=50,"やや不良",T112&lt;50,"不良",T112="","")))</f>
        <v>優良</v>
      </c>
      <c r="V112" s="3" t="s">
        <v>399</v>
      </c>
    </row>
    <row r="113" spans="1:22" ht="96" customHeight="1" x14ac:dyDescent="0.2">
      <c r="A113" s="7">
        <v>104</v>
      </c>
      <c r="B113" s="4" t="s">
        <v>354</v>
      </c>
      <c r="C113" s="3" t="s">
        <v>400</v>
      </c>
      <c r="D113" s="3" t="s">
        <v>401</v>
      </c>
      <c r="E113" s="35" t="s">
        <v>110</v>
      </c>
      <c r="F113" s="40"/>
      <c r="G113" s="34"/>
      <c r="H113" s="3"/>
      <c r="I113" s="37"/>
      <c r="J113" s="4"/>
      <c r="K113" s="3"/>
      <c r="L113" s="38"/>
      <c r="M113" s="3"/>
      <c r="N113" s="4">
        <v>98</v>
      </c>
      <c r="O113" s="4">
        <v>0</v>
      </c>
      <c r="P113" s="2">
        <f t="shared" si="24"/>
        <v>98</v>
      </c>
      <c r="Q113" s="2" t="str" cm="1">
        <f t="array" ref="Q113">IF(P113="","",(_xlfn.IFS(P113&gt;=95,"優良",P113&gt;=80,"良好",P113&gt;=60,"普通",P113&gt;=50,"やや不良",P113&lt;50,"不良",P113="","")))</f>
        <v>優良</v>
      </c>
      <c r="R113" s="2">
        <v>100</v>
      </c>
      <c r="S113" s="2">
        <v>0</v>
      </c>
      <c r="T113" s="2">
        <f t="shared" si="23"/>
        <v>100</v>
      </c>
      <c r="U113" s="2" t="str" cm="1">
        <f t="array" ref="U113">IF(T113="","",(_xlfn.IFS(T113&gt;=95,"優良",T113&gt;=80,"良好",T113&gt;=60,"普通",T113&gt;=50,"やや不良",T113&lt;50,"不良",T113="","")))</f>
        <v>優良</v>
      </c>
      <c r="V113" s="3" t="s">
        <v>402</v>
      </c>
    </row>
    <row r="114" spans="1:22" ht="96" customHeight="1" x14ac:dyDescent="0.2">
      <c r="A114" s="7">
        <v>105</v>
      </c>
      <c r="B114" s="4" t="s">
        <v>354</v>
      </c>
      <c r="C114" s="3" t="s">
        <v>403</v>
      </c>
      <c r="D114" s="3" t="s">
        <v>401</v>
      </c>
      <c r="E114" s="35" t="s">
        <v>110</v>
      </c>
      <c r="F114" s="40"/>
      <c r="G114" s="34"/>
      <c r="H114" s="3"/>
      <c r="I114" s="37"/>
      <c r="J114" s="4"/>
      <c r="K114" s="3"/>
      <c r="L114" s="38"/>
      <c r="M114" s="3"/>
      <c r="N114" s="4">
        <v>100</v>
      </c>
      <c r="O114" s="4">
        <v>0</v>
      </c>
      <c r="P114" s="2">
        <f t="shared" si="24"/>
        <v>100</v>
      </c>
      <c r="Q114" s="2" t="str" cm="1">
        <f t="array" ref="Q114">IF(P114="","",(_xlfn.IFS(P114&gt;=95,"優良",P114&gt;=80,"良好",P114&gt;=60,"普通",P114&gt;=50,"やや不良",P114&lt;50,"不良",P114="","")))</f>
        <v>優良</v>
      </c>
      <c r="R114" s="2">
        <v>100</v>
      </c>
      <c r="S114" s="2">
        <v>0</v>
      </c>
      <c r="T114" s="2">
        <f t="shared" si="23"/>
        <v>100</v>
      </c>
      <c r="U114" s="2" t="str" cm="1">
        <f t="array" ref="U114">IF(T114="","",(_xlfn.IFS(T114&gt;=95,"優良",T114&gt;=80,"良好",T114&gt;=60,"普通",T114&gt;=50,"やや不良",T114&lt;50,"不良",T114="","")))</f>
        <v>優良</v>
      </c>
      <c r="V114" s="3" t="s">
        <v>399</v>
      </c>
    </row>
    <row r="115" spans="1:22" ht="70.05" customHeight="1" x14ac:dyDescent="0.2">
      <c r="A115" s="7">
        <v>106</v>
      </c>
      <c r="B115" s="4" t="s">
        <v>354</v>
      </c>
      <c r="C115" s="3" t="s">
        <v>404</v>
      </c>
      <c r="D115" s="3" t="s">
        <v>405</v>
      </c>
      <c r="E115" s="35" t="s">
        <v>32</v>
      </c>
      <c r="F115" s="40"/>
      <c r="G115" s="34"/>
      <c r="H115" s="3"/>
      <c r="I115" s="37"/>
      <c r="J115" s="4"/>
      <c r="K115" s="3"/>
      <c r="L115" s="38"/>
      <c r="M115" s="3"/>
      <c r="N115" s="4">
        <v>96</v>
      </c>
      <c r="O115" s="4">
        <v>0</v>
      </c>
      <c r="P115" s="2">
        <f t="shared" si="24"/>
        <v>96</v>
      </c>
      <c r="Q115" s="2" t="str" cm="1">
        <f t="array" ref="Q115">IF(P115="","",(_xlfn.IFS(P115&gt;=95,"優良",P115&gt;=80,"良好",P115&gt;=60,"普通",P115&gt;=50,"やや不良",P115&lt;50,"不良",P115="","")))</f>
        <v>優良</v>
      </c>
      <c r="R115" s="2">
        <v>98</v>
      </c>
      <c r="S115" s="2">
        <v>0</v>
      </c>
      <c r="T115" s="2">
        <f t="shared" si="23"/>
        <v>98</v>
      </c>
      <c r="U115" s="2" t="str" cm="1">
        <f t="array" ref="U115">IF(T115="","",(_xlfn.IFS(T115&gt;=95,"優良",T115&gt;=80,"良好",T115&gt;=60,"普通",T115&gt;=50,"やや不良",T115&lt;50,"不良",T115="","")))</f>
        <v>優良</v>
      </c>
      <c r="V115" s="3" t="s">
        <v>402</v>
      </c>
    </row>
    <row r="116" spans="1:22" ht="70.05" customHeight="1" x14ac:dyDescent="0.2">
      <c r="A116" s="7">
        <v>107</v>
      </c>
      <c r="B116" s="4" t="s">
        <v>354</v>
      </c>
      <c r="C116" s="3" t="s">
        <v>406</v>
      </c>
      <c r="D116" s="3" t="s">
        <v>407</v>
      </c>
      <c r="E116" s="35" t="s">
        <v>32</v>
      </c>
      <c r="F116" s="40"/>
      <c r="G116" s="34"/>
      <c r="H116" s="3"/>
      <c r="I116" s="37"/>
      <c r="J116" s="4"/>
      <c r="K116" s="3"/>
      <c r="L116" s="38"/>
      <c r="M116" s="3"/>
      <c r="N116" s="4">
        <v>100</v>
      </c>
      <c r="O116" s="4">
        <v>0</v>
      </c>
      <c r="P116" s="2">
        <f t="shared" si="24"/>
        <v>100</v>
      </c>
      <c r="Q116" s="2" t="str" cm="1">
        <f t="array" ref="Q116">IF(P116="","",(_xlfn.IFS(P116&gt;=95,"優良",P116&gt;=80,"良好",P116&gt;=60,"普通",P116&gt;=50,"やや不良",P116&lt;50,"不良",P116="","")))</f>
        <v>優良</v>
      </c>
      <c r="R116" s="2">
        <v>100</v>
      </c>
      <c r="S116" s="2">
        <v>5</v>
      </c>
      <c r="T116" s="2">
        <f t="shared" si="23"/>
        <v>105</v>
      </c>
      <c r="U116" s="2" t="str" cm="1">
        <f t="array" ref="U116">IF(T116="","",(_xlfn.IFS(T116&gt;=95,"優良",T116&gt;=80,"良好",T116&gt;=60,"普通",T116&gt;=50,"やや不良",T116&lt;50,"不良",T116="","")))</f>
        <v>優良</v>
      </c>
      <c r="V116" s="3" t="s">
        <v>408</v>
      </c>
    </row>
    <row r="117" spans="1:22" ht="70.05" customHeight="1" x14ac:dyDescent="0.2">
      <c r="A117" s="7">
        <v>108</v>
      </c>
      <c r="B117" s="4" t="s">
        <v>354</v>
      </c>
      <c r="C117" s="3" t="s">
        <v>409</v>
      </c>
      <c r="D117" s="3" t="s">
        <v>410</v>
      </c>
      <c r="E117" s="35" t="s">
        <v>32</v>
      </c>
      <c r="F117" s="40"/>
      <c r="G117" s="34"/>
      <c r="H117" s="3"/>
      <c r="I117" s="37"/>
      <c r="J117" s="4"/>
      <c r="K117" s="3"/>
      <c r="L117" s="38"/>
      <c r="M117" s="3"/>
      <c r="N117" s="4">
        <v>100</v>
      </c>
      <c r="O117" s="4">
        <v>0</v>
      </c>
      <c r="P117" s="2">
        <f t="shared" si="24"/>
        <v>100</v>
      </c>
      <c r="Q117" s="2" t="str" cm="1">
        <f t="array" ref="Q117">IF(P117="","",(_xlfn.IFS(P117&gt;=95,"優良",P117&gt;=80,"良好",P117&gt;=60,"普通",P117&gt;=50,"やや不良",P117&lt;50,"不良",P117="","")))</f>
        <v>優良</v>
      </c>
      <c r="R117" s="2">
        <v>100</v>
      </c>
      <c r="S117" s="2">
        <v>0</v>
      </c>
      <c r="T117" s="2">
        <f t="shared" si="23"/>
        <v>100</v>
      </c>
      <c r="U117" s="2" t="str" cm="1">
        <f t="array" ref="U117">IF(T117="","",(_xlfn.IFS(T117&gt;=95,"優良",T117&gt;=80,"良好",T117&gt;=60,"普通",T117&gt;=50,"やや不良",T117&lt;50,"不良",T117="","")))</f>
        <v>優良</v>
      </c>
      <c r="V117" s="3" t="s">
        <v>399</v>
      </c>
    </row>
    <row r="118" spans="1:22" ht="70.05" customHeight="1" x14ac:dyDescent="0.2">
      <c r="A118" s="7">
        <v>109</v>
      </c>
      <c r="B118" s="4" t="s">
        <v>354</v>
      </c>
      <c r="C118" s="3" t="s">
        <v>411</v>
      </c>
      <c r="D118" s="3" t="s">
        <v>412</v>
      </c>
      <c r="E118" s="35" t="s">
        <v>32</v>
      </c>
      <c r="F118" s="40"/>
      <c r="G118" s="34"/>
      <c r="H118" s="3"/>
      <c r="I118" s="37"/>
      <c r="J118" s="4"/>
      <c r="K118" s="3"/>
      <c r="L118" s="38"/>
      <c r="M118" s="3"/>
      <c r="N118" s="4">
        <v>100</v>
      </c>
      <c r="O118" s="4">
        <v>0</v>
      </c>
      <c r="P118" s="2">
        <f t="shared" si="24"/>
        <v>100</v>
      </c>
      <c r="Q118" s="2" t="str" cm="1">
        <f t="array" ref="Q118">IF(P118="","",(_xlfn.IFS(P118&gt;=95,"優良",P118&gt;=80,"良好",P118&gt;=60,"普通",P118&gt;=50,"やや不良",P118&lt;50,"不良",P118="","")))</f>
        <v>優良</v>
      </c>
      <c r="R118" s="2">
        <v>100</v>
      </c>
      <c r="S118" s="2">
        <v>0</v>
      </c>
      <c r="T118" s="2">
        <f>IF(R118+S118&gt;120,"エラー",IF(R118+S118=0,"",R118+S118))</f>
        <v>100</v>
      </c>
      <c r="U118" s="2" t="str" cm="1">
        <f t="array" ref="U118">IF(T118="","",(_xlfn.IFS(T118&gt;=95,"優良",T118&gt;=80,"良好",T118&gt;=60,"普通",T118&gt;=50,"やや不良",T118&lt;50,"不良",T118="","")))</f>
        <v>優良</v>
      </c>
      <c r="V118" s="3" t="s">
        <v>399</v>
      </c>
    </row>
    <row r="119" spans="1:22" ht="70.05" customHeight="1" x14ac:dyDescent="0.2">
      <c r="A119" s="7">
        <v>110</v>
      </c>
      <c r="B119" s="4" t="s">
        <v>354</v>
      </c>
      <c r="C119" s="3" t="s">
        <v>413</v>
      </c>
      <c r="D119" s="3" t="s">
        <v>412</v>
      </c>
      <c r="E119" s="35" t="s">
        <v>32</v>
      </c>
      <c r="F119" s="40"/>
      <c r="G119" s="34"/>
      <c r="H119" s="3"/>
      <c r="I119" s="37"/>
      <c r="J119" s="4"/>
      <c r="K119" s="3"/>
      <c r="L119" s="38"/>
      <c r="M119" s="3"/>
      <c r="N119" s="4">
        <v>100</v>
      </c>
      <c r="O119" s="4">
        <v>0</v>
      </c>
      <c r="P119" s="2">
        <f t="shared" si="24"/>
        <v>100</v>
      </c>
      <c r="Q119" s="2" t="str" cm="1">
        <f t="array" ref="Q119">IF(P119="","",(_xlfn.IFS(P119&gt;=95,"優良",P119&gt;=80,"良好",P119&gt;=60,"普通",P119&gt;=50,"やや不良",P119&lt;50,"不良",P119="","")))</f>
        <v>優良</v>
      </c>
      <c r="R119" s="2">
        <v>100</v>
      </c>
      <c r="S119" s="2">
        <v>0</v>
      </c>
      <c r="T119" s="2">
        <f>IF(R119+S119&gt;120,"エラー",IF(R119+S119=0,"",R119+S119))</f>
        <v>100</v>
      </c>
      <c r="U119" s="2" t="str" cm="1">
        <f t="array" ref="U119">IF(T119="","",(_xlfn.IFS(T119&gt;=95,"優良",T119&gt;=80,"良好",T119&gt;=60,"普通",T119&gt;=50,"やや不良",T119&lt;50,"不良",T119="","")))</f>
        <v>優良</v>
      </c>
      <c r="V119" s="3" t="s">
        <v>399</v>
      </c>
    </row>
    <row r="120" spans="1:22" ht="70.05" customHeight="1" x14ac:dyDescent="0.2">
      <c r="A120" s="7">
        <v>111</v>
      </c>
      <c r="B120" s="4" t="s">
        <v>354</v>
      </c>
      <c r="C120" s="3" t="s">
        <v>414</v>
      </c>
      <c r="D120" s="3" t="s">
        <v>412</v>
      </c>
      <c r="E120" s="35" t="s">
        <v>32</v>
      </c>
      <c r="F120" s="40"/>
      <c r="G120" s="34"/>
      <c r="H120" s="3"/>
      <c r="I120" s="37"/>
      <c r="J120" s="4"/>
      <c r="K120" s="3"/>
      <c r="L120" s="38"/>
      <c r="M120" s="3"/>
      <c r="N120" s="4">
        <v>100</v>
      </c>
      <c r="O120" s="4">
        <v>0</v>
      </c>
      <c r="P120" s="2">
        <f t="shared" si="24"/>
        <v>100</v>
      </c>
      <c r="Q120" s="2" t="str" cm="1">
        <f t="array" ref="Q120">IF(P120="","",(_xlfn.IFS(P120&gt;=95,"優良",P120&gt;=80,"良好",P120&gt;=60,"普通",P120&gt;=50,"やや不良",P120&lt;50,"不良",P120="","")))</f>
        <v>優良</v>
      </c>
      <c r="R120" s="2">
        <v>100</v>
      </c>
      <c r="S120" s="2">
        <v>0</v>
      </c>
      <c r="T120" s="2">
        <f>IF(R120+S120&gt;120,"エラー",IF(R120+S120=0,"",R120+S120))</f>
        <v>100</v>
      </c>
      <c r="U120" s="2" t="str" cm="1">
        <f t="array" ref="U120">IF(T120="","",(_xlfn.IFS(T120&gt;=95,"優良",T120&gt;=80,"良好",T120&gt;=60,"普通",T120&gt;=50,"やや不良",T120&lt;50,"不良",T120="","")))</f>
        <v>優良</v>
      </c>
      <c r="V120" s="3" t="s">
        <v>399</v>
      </c>
    </row>
    <row r="121" spans="1:22" ht="70.05" customHeight="1" x14ac:dyDescent="0.2">
      <c r="A121" s="7">
        <v>112</v>
      </c>
      <c r="B121" s="4" t="s">
        <v>354</v>
      </c>
      <c r="C121" s="3" t="s">
        <v>415</v>
      </c>
      <c r="D121" s="3" t="s">
        <v>412</v>
      </c>
      <c r="E121" s="35" t="s">
        <v>32</v>
      </c>
      <c r="F121" s="40"/>
      <c r="G121" s="34"/>
      <c r="H121" s="3"/>
      <c r="I121" s="37"/>
      <c r="J121" s="4"/>
      <c r="K121" s="3"/>
      <c r="L121" s="38"/>
      <c r="M121" s="3"/>
      <c r="N121" s="4">
        <v>100</v>
      </c>
      <c r="O121" s="4">
        <v>0</v>
      </c>
      <c r="P121" s="2">
        <f t="shared" si="24"/>
        <v>100</v>
      </c>
      <c r="Q121" s="2" t="str" cm="1">
        <f t="array" ref="Q121">IF(P121="","",(_xlfn.IFS(P121&gt;=95,"優良",P121&gt;=80,"良好",P121&gt;=60,"普通",P121&gt;=50,"やや不良",P121&lt;50,"不良",P121="","")))</f>
        <v>優良</v>
      </c>
      <c r="R121" s="2">
        <v>100</v>
      </c>
      <c r="S121" s="2">
        <v>0</v>
      </c>
      <c r="T121" s="2">
        <f t="shared" ref="T121:T177" si="25">IF(R121+S121&gt;120,"エラー",IF(R121+S121=0,"",R121+S121))</f>
        <v>100</v>
      </c>
      <c r="U121" s="2" t="str" cm="1">
        <f t="array" ref="U121">IF(T121="","",(_xlfn.IFS(T121&gt;=95,"優良",T121&gt;=80,"良好",T121&gt;=60,"普通",T121&gt;=50,"やや不良",T121&lt;50,"不良",T121="","")))</f>
        <v>優良</v>
      </c>
      <c r="V121" s="3" t="s">
        <v>399</v>
      </c>
    </row>
    <row r="122" spans="1:22" ht="57" customHeight="1" x14ac:dyDescent="0.2">
      <c r="A122" s="7">
        <v>113</v>
      </c>
      <c r="B122" s="4" t="s">
        <v>354</v>
      </c>
      <c r="C122" s="3" t="s">
        <v>416</v>
      </c>
      <c r="D122" s="3" t="s">
        <v>417</v>
      </c>
      <c r="E122" s="35" t="s">
        <v>110</v>
      </c>
      <c r="F122" s="40"/>
      <c r="G122" s="34"/>
      <c r="H122" s="3"/>
      <c r="I122" s="37"/>
      <c r="J122" s="4"/>
      <c r="K122" s="3"/>
      <c r="L122" s="38"/>
      <c r="M122" s="3"/>
      <c r="N122" s="4">
        <v>98</v>
      </c>
      <c r="O122" s="4">
        <v>0</v>
      </c>
      <c r="P122" s="2">
        <f t="shared" si="24"/>
        <v>98</v>
      </c>
      <c r="Q122" s="2" t="str" cm="1">
        <f t="array" ref="Q122">IF(P122="","",(_xlfn.IFS(P122&gt;=95,"優良",P122&gt;=80,"良好",P122&gt;=60,"普通",P122&gt;=50,"やや不良",P122&lt;50,"不良",P122="","")))</f>
        <v>優良</v>
      </c>
      <c r="R122" s="2">
        <v>100</v>
      </c>
      <c r="S122" s="2">
        <v>0</v>
      </c>
      <c r="T122" s="2">
        <f t="shared" si="25"/>
        <v>100</v>
      </c>
      <c r="U122" s="2" t="str" cm="1">
        <f t="array" ref="U122">IF(T122="","",(_xlfn.IFS(T122&gt;=95,"優良",T122&gt;=80,"良好",T122&gt;=60,"普通",T122&gt;=50,"やや不良",T122&lt;50,"不良",T122="","")))</f>
        <v>優良</v>
      </c>
      <c r="V122" s="3" t="s">
        <v>402</v>
      </c>
    </row>
    <row r="123" spans="1:22" ht="83.1" customHeight="1" x14ac:dyDescent="0.2">
      <c r="A123" s="7">
        <v>114</v>
      </c>
      <c r="B123" s="4" t="s">
        <v>354</v>
      </c>
      <c r="C123" s="3" t="s">
        <v>418</v>
      </c>
      <c r="D123" s="3" t="s">
        <v>419</v>
      </c>
      <c r="E123" s="35" t="s">
        <v>32</v>
      </c>
      <c r="F123" s="40"/>
      <c r="G123" s="34"/>
      <c r="H123" s="3"/>
      <c r="I123" s="37"/>
      <c r="J123" s="4"/>
      <c r="K123" s="3"/>
      <c r="L123" s="38"/>
      <c r="M123" s="3"/>
      <c r="N123" s="32"/>
      <c r="O123" s="32"/>
      <c r="P123" s="33" t="str">
        <f t="shared" si="24"/>
        <v/>
      </c>
      <c r="Q123" s="33" t="str" cm="1">
        <f t="array" ref="Q123">IF(P123="","",(_xlfn.IFS(P123&gt;=95,"優良",P123&gt;=80,"良好",P123&gt;=60,"普通",P123&gt;=50,"やや不良",P123&lt;50,"不良",P123="","")))</f>
        <v/>
      </c>
      <c r="R123" s="2">
        <v>97</v>
      </c>
      <c r="S123" s="2">
        <v>10</v>
      </c>
      <c r="T123" s="2">
        <f t="shared" si="25"/>
        <v>107</v>
      </c>
      <c r="U123" s="2" t="str" cm="1">
        <f t="array" ref="U123">IF(T123="","",(_xlfn.IFS(T123&gt;=95,"優良",T123&gt;=80,"良好",T123&gt;=60,"普通",T123&gt;=50,"やや不良",T123&lt;50,"不良",T123="","")))</f>
        <v>優良</v>
      </c>
      <c r="V123" s="3" t="s">
        <v>420</v>
      </c>
    </row>
    <row r="124" spans="1:22" ht="96" customHeight="1" x14ac:dyDescent="0.2">
      <c r="A124" s="7">
        <v>115</v>
      </c>
      <c r="B124" s="4" t="s">
        <v>354</v>
      </c>
      <c r="C124" s="3" t="s">
        <v>421</v>
      </c>
      <c r="D124" s="3" t="s">
        <v>422</v>
      </c>
      <c r="E124" s="35" t="s">
        <v>32</v>
      </c>
      <c r="F124" s="40"/>
      <c r="G124" s="34"/>
      <c r="H124" s="3"/>
      <c r="I124" s="37"/>
      <c r="J124" s="4"/>
      <c r="K124" s="3"/>
      <c r="L124" s="38"/>
      <c r="M124" s="3"/>
      <c r="N124" s="32"/>
      <c r="O124" s="32"/>
      <c r="P124" s="33" t="str">
        <f t="shared" si="24"/>
        <v/>
      </c>
      <c r="Q124" s="33" t="str" cm="1">
        <f t="array" ref="Q124">IF(P124="","",(_xlfn.IFS(P124&gt;=95,"優良",P124&gt;=80,"良好",P124&gt;=60,"普通",P124&gt;=50,"やや不良",P124&lt;50,"不良",P124="","")))</f>
        <v/>
      </c>
      <c r="R124" s="2">
        <v>98</v>
      </c>
      <c r="S124" s="2">
        <v>5</v>
      </c>
      <c r="T124" s="2">
        <f t="shared" si="25"/>
        <v>103</v>
      </c>
      <c r="U124" s="2" t="str" cm="1">
        <f t="array" ref="U124">IF(T124="","",(_xlfn.IFS(T124&gt;=95,"優良",T124&gt;=80,"良好",T124&gt;=60,"普通",T124&gt;=50,"やや不良",T124&lt;50,"不良",T124="","")))</f>
        <v>優良</v>
      </c>
      <c r="V124" s="3" t="s">
        <v>423</v>
      </c>
    </row>
    <row r="125" spans="1:22" ht="83.1" customHeight="1" x14ac:dyDescent="0.2">
      <c r="A125" s="7">
        <v>116</v>
      </c>
      <c r="B125" s="4" t="s">
        <v>354</v>
      </c>
      <c r="C125" s="3" t="s">
        <v>424</v>
      </c>
      <c r="D125" s="3" t="s">
        <v>422</v>
      </c>
      <c r="E125" s="35" t="s">
        <v>32</v>
      </c>
      <c r="F125" s="40"/>
      <c r="G125" s="34"/>
      <c r="H125" s="3"/>
      <c r="I125" s="37"/>
      <c r="J125" s="4"/>
      <c r="K125" s="3"/>
      <c r="L125" s="38"/>
      <c r="M125" s="3"/>
      <c r="N125" s="32"/>
      <c r="O125" s="32"/>
      <c r="P125" s="33" t="str">
        <f t="shared" si="24"/>
        <v/>
      </c>
      <c r="Q125" s="33" t="str" cm="1">
        <f t="array" ref="Q125">IF(P125="","",(_xlfn.IFS(P125&gt;=95,"優良",P125&gt;=80,"良好",P125&gt;=60,"普通",P125&gt;=50,"やや不良",P125&lt;50,"不良",P125="","")))</f>
        <v/>
      </c>
      <c r="R125" s="2">
        <v>93</v>
      </c>
      <c r="S125" s="2">
        <v>5</v>
      </c>
      <c r="T125" s="2">
        <f t="shared" si="25"/>
        <v>98</v>
      </c>
      <c r="U125" s="2" t="str" cm="1">
        <f t="array" ref="U125">IF(T125="","",(_xlfn.IFS(T125&gt;=95,"優良",T125&gt;=80,"良好",T125&gt;=60,"普通",T125&gt;=50,"やや不良",T125&lt;50,"不良",T125="","")))</f>
        <v>優良</v>
      </c>
      <c r="V125" s="3" t="s">
        <v>425</v>
      </c>
    </row>
    <row r="126" spans="1:22" ht="96" customHeight="1" x14ac:dyDescent="0.2">
      <c r="A126" s="7">
        <v>117</v>
      </c>
      <c r="B126" s="4" t="s">
        <v>354</v>
      </c>
      <c r="C126" s="3" t="s">
        <v>426</v>
      </c>
      <c r="D126" s="3" t="s">
        <v>427</v>
      </c>
      <c r="E126" s="35" t="s">
        <v>32</v>
      </c>
      <c r="F126" s="40"/>
      <c r="G126" s="34"/>
      <c r="H126" s="3"/>
      <c r="I126" s="37"/>
      <c r="J126" s="4" t="s">
        <v>33</v>
      </c>
      <c r="K126" s="3" t="s">
        <v>428</v>
      </c>
      <c r="L126" s="38">
        <v>0.21</v>
      </c>
      <c r="M126" s="3" t="s">
        <v>429</v>
      </c>
      <c r="N126" s="4">
        <v>99</v>
      </c>
      <c r="O126" s="4">
        <v>0</v>
      </c>
      <c r="P126" s="2">
        <f t="shared" si="24"/>
        <v>99</v>
      </c>
      <c r="Q126" s="2" t="str" cm="1">
        <f t="array" ref="Q126">IF(P126="","",(_xlfn.IFS(P126&gt;=95,"優良",P126&gt;=80,"良好",P126&gt;=60,"普通",P126&gt;=50,"やや不良",P126&lt;50,"不良",P126="","")))</f>
        <v>優良</v>
      </c>
      <c r="R126" s="2">
        <v>97</v>
      </c>
      <c r="S126" s="2">
        <v>0</v>
      </c>
      <c r="T126" s="2">
        <f t="shared" si="25"/>
        <v>97</v>
      </c>
      <c r="U126" s="2" t="str" cm="1">
        <f t="array" ref="U126">IF(T126="","",(_xlfn.IFS(T126&gt;=95,"優良",T126&gt;=80,"良好",T126&gt;=60,"普通",T126&gt;=50,"やや不良",T126&lt;50,"不良",T126="","")))</f>
        <v>優良</v>
      </c>
      <c r="V126" s="3" t="s">
        <v>430</v>
      </c>
    </row>
    <row r="127" spans="1:22" ht="96" customHeight="1" x14ac:dyDescent="0.2">
      <c r="A127" s="7">
        <v>118</v>
      </c>
      <c r="B127" s="4" t="s">
        <v>354</v>
      </c>
      <c r="C127" s="3" t="s">
        <v>431</v>
      </c>
      <c r="D127" s="3" t="s">
        <v>427</v>
      </c>
      <c r="E127" s="35" t="s">
        <v>32</v>
      </c>
      <c r="F127" s="40"/>
      <c r="G127" s="34"/>
      <c r="H127" s="3"/>
      <c r="I127" s="37"/>
      <c r="J127" s="4" t="s">
        <v>33</v>
      </c>
      <c r="K127" s="3" t="s">
        <v>432</v>
      </c>
      <c r="L127" s="38">
        <v>0.41</v>
      </c>
      <c r="M127" s="3" t="s">
        <v>429</v>
      </c>
      <c r="N127" s="4">
        <v>95</v>
      </c>
      <c r="O127" s="4">
        <v>0</v>
      </c>
      <c r="P127" s="2">
        <f t="shared" si="24"/>
        <v>95</v>
      </c>
      <c r="Q127" s="2" t="str" cm="1">
        <f t="array" ref="Q127">IF(P127="","",(_xlfn.IFS(P127&gt;=95,"優良",P127&gt;=80,"良好",P127&gt;=60,"普通",P127&gt;=50,"やや不良",P127&lt;50,"不良",P127="","")))</f>
        <v>優良</v>
      </c>
      <c r="R127" s="2">
        <v>96</v>
      </c>
      <c r="S127" s="2">
        <v>0</v>
      </c>
      <c r="T127" s="2">
        <f t="shared" si="25"/>
        <v>96</v>
      </c>
      <c r="U127" s="2" t="str" cm="1">
        <f t="array" ref="U127">IF(T127="","",(_xlfn.IFS(T126&gt;=95,"優良",T126&gt;=80,"良好",T126&gt;=60,"普通",T126&gt;=50,"やや不良",T126&lt;50,"不良",T126="","")))</f>
        <v>優良</v>
      </c>
      <c r="V127" s="3" t="s">
        <v>433</v>
      </c>
    </row>
    <row r="128" spans="1:22" ht="96" customHeight="1" x14ac:dyDescent="0.2">
      <c r="A128" s="7">
        <v>119</v>
      </c>
      <c r="B128" s="4" t="s">
        <v>354</v>
      </c>
      <c r="C128" s="3" t="s">
        <v>434</v>
      </c>
      <c r="D128" s="3" t="s">
        <v>427</v>
      </c>
      <c r="E128" s="35" t="s">
        <v>32</v>
      </c>
      <c r="F128" s="40"/>
      <c r="G128" s="34"/>
      <c r="H128" s="3"/>
      <c r="I128" s="37"/>
      <c r="J128" s="4" t="s">
        <v>33</v>
      </c>
      <c r="K128" s="3" t="s">
        <v>435</v>
      </c>
      <c r="L128" s="38">
        <v>0.5</v>
      </c>
      <c r="M128" s="3" t="s">
        <v>429</v>
      </c>
      <c r="N128" s="4">
        <v>97</v>
      </c>
      <c r="O128" s="4">
        <v>0</v>
      </c>
      <c r="P128" s="2">
        <f t="shared" si="24"/>
        <v>97</v>
      </c>
      <c r="Q128" s="2" t="str" cm="1">
        <f t="array" ref="Q128">IF(P128="","",(_xlfn.IFS(P128&gt;=95,"優良",P128&gt;=80,"良好",P128&gt;=60,"普通",P128&gt;=50,"やや不良",P128&lt;50,"不良",P128="","")))</f>
        <v>優良</v>
      </c>
      <c r="R128" s="2">
        <v>100</v>
      </c>
      <c r="S128" s="2">
        <v>0</v>
      </c>
      <c r="T128" s="2">
        <f t="shared" si="25"/>
        <v>100</v>
      </c>
      <c r="U128" s="2" t="str" cm="1">
        <f t="array" ref="U128">IF(T128="","",(_xlfn.IFS(T128&gt;=95,"優良",T128&gt;=80,"良好",T128&gt;=60,"普通",T128&gt;=50,"やや不良",T128&lt;50,"不良",T128="","")))</f>
        <v>優良</v>
      </c>
      <c r="V128" s="3" t="s">
        <v>436</v>
      </c>
    </row>
    <row r="129" spans="1:22" ht="109.05" customHeight="1" x14ac:dyDescent="0.2">
      <c r="A129" s="7">
        <v>120</v>
      </c>
      <c r="B129" s="4" t="s">
        <v>354</v>
      </c>
      <c r="C129" s="3" t="s">
        <v>437</v>
      </c>
      <c r="D129" s="3" t="s">
        <v>427</v>
      </c>
      <c r="E129" s="35" t="s">
        <v>32</v>
      </c>
      <c r="F129" s="40"/>
      <c r="G129" s="34"/>
      <c r="H129" s="3"/>
      <c r="I129" s="37"/>
      <c r="J129" s="4" t="s">
        <v>33</v>
      </c>
      <c r="K129" s="3" t="s">
        <v>438</v>
      </c>
      <c r="L129" s="38">
        <v>0.63</v>
      </c>
      <c r="M129" s="3" t="s">
        <v>429</v>
      </c>
      <c r="N129" s="4">
        <v>99</v>
      </c>
      <c r="O129" s="4">
        <v>0</v>
      </c>
      <c r="P129" s="2">
        <f t="shared" si="24"/>
        <v>99</v>
      </c>
      <c r="Q129" s="2" t="str" cm="1">
        <f t="array" ref="Q129">IF(P129="","",(_xlfn.IFS(P129&gt;=95,"優良",P129&gt;=80,"良好",P129&gt;=60,"普通",P129&gt;=50,"やや不良",P129&lt;50,"不良",P129="","")))</f>
        <v>優良</v>
      </c>
      <c r="R129" s="2">
        <v>100</v>
      </c>
      <c r="S129" s="2">
        <v>0</v>
      </c>
      <c r="T129" s="2">
        <f t="shared" si="25"/>
        <v>100</v>
      </c>
      <c r="U129" s="2" t="str" cm="1">
        <f t="array" ref="U129">IF(T129="","",(_xlfn.IFS(T129&gt;=95,"優良",T129&gt;=80,"良好",T129&gt;=60,"普通",T129&gt;=50,"やや不良",T129&lt;50,"不良",T129="","")))</f>
        <v>優良</v>
      </c>
      <c r="V129" s="3" t="s">
        <v>439</v>
      </c>
    </row>
    <row r="130" spans="1:22" ht="96" customHeight="1" x14ac:dyDescent="0.2">
      <c r="A130" s="7">
        <v>121</v>
      </c>
      <c r="B130" s="4" t="s">
        <v>354</v>
      </c>
      <c r="C130" s="3" t="s">
        <v>440</v>
      </c>
      <c r="D130" s="3" t="s">
        <v>427</v>
      </c>
      <c r="E130" s="35" t="s">
        <v>32</v>
      </c>
      <c r="F130" s="40"/>
      <c r="G130" s="34"/>
      <c r="H130" s="3"/>
      <c r="I130" s="37"/>
      <c r="J130" s="4" t="s">
        <v>33</v>
      </c>
      <c r="K130" s="3" t="s">
        <v>441</v>
      </c>
      <c r="L130" s="38">
        <v>0.25</v>
      </c>
      <c r="M130" s="3" t="s">
        <v>429</v>
      </c>
      <c r="N130" s="4">
        <v>100</v>
      </c>
      <c r="O130" s="4">
        <v>0</v>
      </c>
      <c r="P130" s="2">
        <f t="shared" si="24"/>
        <v>100</v>
      </c>
      <c r="Q130" s="2" t="str" cm="1">
        <f t="array" ref="Q130">IF(P130="","",(_xlfn.IFS(P130&gt;=95,"優良",P130&gt;=80,"良好",P130&gt;=60,"普通",P130&gt;=50,"やや不良",P130&lt;50,"不良",P130="","")))</f>
        <v>優良</v>
      </c>
      <c r="R130" s="2">
        <v>100</v>
      </c>
      <c r="S130" s="2">
        <v>0</v>
      </c>
      <c r="T130" s="2">
        <f t="shared" si="25"/>
        <v>100</v>
      </c>
      <c r="U130" s="2" t="str" cm="1">
        <f t="array" ref="U130">IF(T130="","",(_xlfn.IFS(T130&gt;=95,"優良",T130&gt;=80,"良好",T130&gt;=60,"普通",T130&gt;=50,"やや不良",T130&lt;50,"不良",T130="","")))</f>
        <v>優良</v>
      </c>
      <c r="V130" s="3" t="s">
        <v>442</v>
      </c>
    </row>
    <row r="131" spans="1:22" ht="122.1" customHeight="1" x14ac:dyDescent="0.2">
      <c r="A131" s="7">
        <v>122</v>
      </c>
      <c r="B131" s="4" t="s">
        <v>354</v>
      </c>
      <c r="C131" s="3" t="s">
        <v>443</v>
      </c>
      <c r="D131" s="3" t="s">
        <v>427</v>
      </c>
      <c r="E131" s="35" t="s">
        <v>32</v>
      </c>
      <c r="F131" s="40"/>
      <c r="G131" s="34"/>
      <c r="H131" s="3"/>
      <c r="I131" s="37"/>
      <c r="J131" s="4" t="s">
        <v>33</v>
      </c>
      <c r="K131" s="3" t="s">
        <v>444</v>
      </c>
      <c r="L131" s="38">
        <v>0.38</v>
      </c>
      <c r="M131" s="3" t="s">
        <v>429</v>
      </c>
      <c r="N131" s="4">
        <v>99</v>
      </c>
      <c r="O131" s="4">
        <v>0</v>
      </c>
      <c r="P131" s="2">
        <f t="shared" si="24"/>
        <v>99</v>
      </c>
      <c r="Q131" s="2" t="str" cm="1">
        <f t="array" ref="Q131">IF(P131="","",(_xlfn.IFS(P131&gt;=95,"優良",P131&gt;=80,"良好",P131&gt;=60,"普通",P131&gt;=50,"やや不良",P131&lt;50,"不良",P131="","")))</f>
        <v>優良</v>
      </c>
      <c r="R131" s="2">
        <v>99</v>
      </c>
      <c r="S131" s="2">
        <v>0</v>
      </c>
      <c r="T131" s="2">
        <f t="shared" si="25"/>
        <v>99</v>
      </c>
      <c r="U131" s="2" t="str" cm="1">
        <f t="array" ref="U131">IF(T131="","",(_xlfn.IFS(T131&gt;=95,"優良",T131&gt;=80,"良好",T131&gt;=60,"普通",T131&gt;=50,"やや不良",T131&lt;50,"不良",T131="","")))</f>
        <v>優良</v>
      </c>
      <c r="V131" s="3" t="s">
        <v>445</v>
      </c>
    </row>
    <row r="132" spans="1:22" ht="57" customHeight="1" x14ac:dyDescent="0.2">
      <c r="A132" s="7">
        <v>123</v>
      </c>
      <c r="B132" s="4" t="s">
        <v>354</v>
      </c>
      <c r="C132" s="3" t="s">
        <v>446</v>
      </c>
      <c r="D132" s="3" t="s">
        <v>447</v>
      </c>
      <c r="E132" s="35" t="s">
        <v>32</v>
      </c>
      <c r="F132" s="40"/>
      <c r="G132" s="34"/>
      <c r="H132" s="3"/>
      <c r="I132" s="37"/>
      <c r="J132" s="4" t="s">
        <v>33</v>
      </c>
      <c r="K132" s="3" t="s">
        <v>448</v>
      </c>
      <c r="L132" s="38">
        <v>0.55000000000000004</v>
      </c>
      <c r="M132" s="3" t="s">
        <v>449</v>
      </c>
      <c r="N132" s="4">
        <v>89</v>
      </c>
      <c r="O132" s="4">
        <v>0</v>
      </c>
      <c r="P132" s="2">
        <f t="shared" si="24"/>
        <v>89</v>
      </c>
      <c r="Q132" s="2" t="str" cm="1">
        <f t="array" ref="Q132">IF(P132="","",(_xlfn.IFS(P132&gt;=95,"優良",P132&gt;=80,"良好",P132&gt;=60,"普通",P132&gt;=50,"やや不良",P132&lt;50,"不良",P132="","")))</f>
        <v>良好</v>
      </c>
      <c r="R132" s="2">
        <v>99</v>
      </c>
      <c r="S132" s="2">
        <v>0</v>
      </c>
      <c r="T132" s="2">
        <f t="shared" si="25"/>
        <v>99</v>
      </c>
      <c r="U132" s="2" t="str" cm="1">
        <f t="array" ref="U132">IF(T132="","",(_xlfn.IFS(T132&gt;=95,"優良",T132&gt;=80,"良好",T132&gt;=60,"普通",T132&gt;=50,"やや不良",T132&lt;50,"不良",T132="","")))</f>
        <v>優良</v>
      </c>
      <c r="V132" s="3" t="s">
        <v>450</v>
      </c>
    </row>
    <row r="133" spans="1:22" ht="83.1" customHeight="1" x14ac:dyDescent="0.2">
      <c r="A133" s="7">
        <v>124</v>
      </c>
      <c r="B133" s="4" t="s">
        <v>354</v>
      </c>
      <c r="C133" s="3" t="s">
        <v>451</v>
      </c>
      <c r="D133" s="3" t="s">
        <v>452</v>
      </c>
      <c r="E133" s="35" t="s">
        <v>32</v>
      </c>
      <c r="F133" s="40"/>
      <c r="G133" s="34"/>
      <c r="H133" s="3"/>
      <c r="I133" s="37"/>
      <c r="J133" s="4"/>
      <c r="K133" s="3"/>
      <c r="L133" s="38"/>
      <c r="M133" s="3"/>
      <c r="N133" s="4">
        <v>100</v>
      </c>
      <c r="O133" s="4">
        <v>0</v>
      </c>
      <c r="P133" s="2">
        <f t="shared" si="24"/>
        <v>100</v>
      </c>
      <c r="Q133" s="2" t="str" cm="1">
        <f t="array" ref="Q133">IF(P133="","",(_xlfn.IFS(P133&gt;=95,"優良",P133&gt;=80,"良好",P133&gt;=60,"普通",P133&gt;=50,"やや不良",P133&lt;50,"不良",P133="","")))</f>
        <v>優良</v>
      </c>
      <c r="R133" s="2">
        <v>93</v>
      </c>
      <c r="S133" s="2">
        <v>5</v>
      </c>
      <c r="T133" s="2">
        <f t="shared" si="25"/>
        <v>98</v>
      </c>
      <c r="U133" s="2" t="str" cm="1">
        <f t="array" ref="U133">IF(T133="","",(_xlfn.IFS(T133&gt;=95,"優良",T133&gt;=80,"良好",T133&gt;=60,"普通",T133&gt;=50,"やや不良",T133&lt;50,"不良",T133="","")))</f>
        <v>優良</v>
      </c>
      <c r="V133" s="3" t="s">
        <v>453</v>
      </c>
    </row>
    <row r="134" spans="1:22" ht="83.1" customHeight="1" x14ac:dyDescent="0.2">
      <c r="A134" s="7">
        <v>125</v>
      </c>
      <c r="B134" s="4" t="s">
        <v>354</v>
      </c>
      <c r="C134" s="3" t="s">
        <v>454</v>
      </c>
      <c r="D134" s="3" t="s">
        <v>455</v>
      </c>
      <c r="E134" s="35" t="s">
        <v>32</v>
      </c>
      <c r="F134" s="40"/>
      <c r="G134" s="34"/>
      <c r="H134" s="3"/>
      <c r="I134" s="37"/>
      <c r="J134" s="4"/>
      <c r="K134" s="3"/>
      <c r="L134" s="38"/>
      <c r="M134" s="3"/>
      <c r="N134" s="32"/>
      <c r="O134" s="32"/>
      <c r="P134" s="33" t="str">
        <f t="shared" si="24"/>
        <v/>
      </c>
      <c r="Q134" s="33" t="str" cm="1">
        <f t="array" ref="Q134">IF(P134="","",(_xlfn.IFS(P134&gt;=95,"優良",P134&gt;=80,"良好",P134&gt;=60,"普通",P134&gt;=50,"やや不良",P134&lt;50,"不良",P134="","")))</f>
        <v/>
      </c>
      <c r="R134" s="2">
        <v>91</v>
      </c>
      <c r="S134" s="2">
        <v>10</v>
      </c>
      <c r="T134" s="2">
        <f t="shared" si="25"/>
        <v>101</v>
      </c>
      <c r="U134" s="2" t="str" cm="1">
        <f t="array" ref="U134">IF(T134="","",(_xlfn.IFS(T134&gt;=95,"優良",T134&gt;=80,"良好",T134&gt;=60,"普通",T134&gt;=50,"やや不良",T134&lt;50,"不良",T134="","")))</f>
        <v>優良</v>
      </c>
      <c r="V134" s="3" t="s">
        <v>456</v>
      </c>
    </row>
    <row r="135" spans="1:22" ht="81" customHeight="1" x14ac:dyDescent="0.2">
      <c r="A135" s="7">
        <v>126</v>
      </c>
      <c r="B135" s="4" t="s">
        <v>354</v>
      </c>
      <c r="C135" s="3" t="s">
        <v>457</v>
      </c>
      <c r="D135" s="3" t="s">
        <v>458</v>
      </c>
      <c r="E135" s="35" t="s">
        <v>32</v>
      </c>
      <c r="F135" s="40"/>
      <c r="G135" s="34"/>
      <c r="H135" s="3"/>
      <c r="I135" s="37"/>
      <c r="J135" s="4" t="s">
        <v>33</v>
      </c>
      <c r="K135" s="3" t="s">
        <v>459</v>
      </c>
      <c r="L135" s="38">
        <v>0.32</v>
      </c>
      <c r="M135" s="3" t="s">
        <v>460</v>
      </c>
      <c r="N135" s="32"/>
      <c r="O135" s="32"/>
      <c r="P135" s="33" t="str">
        <f t="shared" si="24"/>
        <v/>
      </c>
      <c r="Q135" s="33" t="str" cm="1">
        <f t="array" ref="Q135">IF(P135="","",(_xlfn.IFS(P135&gt;=95,"優良",P135&gt;=80,"良好",P135&gt;=60,"普通",P135&gt;=50,"やや不良",P135&lt;50,"不良",P135="","")))</f>
        <v/>
      </c>
      <c r="R135" s="2">
        <v>99</v>
      </c>
      <c r="S135" s="2">
        <v>10</v>
      </c>
      <c r="T135" s="2">
        <f t="shared" si="25"/>
        <v>109</v>
      </c>
      <c r="U135" s="2" t="str" cm="1">
        <f t="array" ref="U135">IF(T135="","",(_xlfn.IFS(T135&gt;=95,"優良",T135&gt;=80,"良好",T135&gt;=60,"普通",T135&gt;=50,"やや不良",T135&lt;50,"不良",T135="","")))</f>
        <v>優良</v>
      </c>
      <c r="V135" s="3" t="s">
        <v>456</v>
      </c>
    </row>
    <row r="136" spans="1:22" ht="96" customHeight="1" x14ac:dyDescent="0.2">
      <c r="A136" s="7">
        <v>127</v>
      </c>
      <c r="B136" s="4" t="s">
        <v>354</v>
      </c>
      <c r="C136" s="3" t="s">
        <v>461</v>
      </c>
      <c r="D136" s="3" t="s">
        <v>462</v>
      </c>
      <c r="E136" s="35" t="s">
        <v>32</v>
      </c>
      <c r="F136" s="40"/>
      <c r="G136" s="34"/>
      <c r="H136" s="3"/>
      <c r="I136" s="37"/>
      <c r="J136" s="4"/>
      <c r="K136" s="3"/>
      <c r="L136" s="38"/>
      <c r="M136" s="3"/>
      <c r="N136" s="4">
        <v>99</v>
      </c>
      <c r="O136" s="4">
        <v>5</v>
      </c>
      <c r="P136" s="2">
        <f t="shared" si="24"/>
        <v>104</v>
      </c>
      <c r="Q136" s="2" t="str" cm="1">
        <f t="array" ref="Q136">IF(P136="","",(_xlfn.IFS(P136&gt;=95,"優良",P136&gt;=80,"良好",P136&gt;=60,"普通",P136&gt;=50,"やや不良",P136&lt;50,"不良",P136="","")))</f>
        <v>優良</v>
      </c>
      <c r="R136" s="2">
        <v>93</v>
      </c>
      <c r="S136" s="2">
        <v>5</v>
      </c>
      <c r="T136" s="2">
        <f t="shared" si="25"/>
        <v>98</v>
      </c>
      <c r="U136" s="2" t="str" cm="1">
        <f t="array" ref="U136">IF(T136="","",(_xlfn.IFS(T136&gt;=95,"優良",T136&gt;=80,"良好",T136&gt;=60,"普通",T136&gt;=50,"やや不良",T136&lt;50,"不良",T136="","")))</f>
        <v>優良</v>
      </c>
      <c r="V136" s="3" t="s">
        <v>463</v>
      </c>
    </row>
    <row r="137" spans="1:22" ht="52.2" customHeight="1" x14ac:dyDescent="0.2">
      <c r="A137" s="7">
        <v>128</v>
      </c>
      <c r="B137" s="4" t="s">
        <v>354</v>
      </c>
      <c r="C137" s="3" t="s">
        <v>464</v>
      </c>
      <c r="D137" s="3" t="s">
        <v>465</v>
      </c>
      <c r="E137" s="35" t="s">
        <v>32</v>
      </c>
      <c r="F137" s="40"/>
      <c r="G137" s="34"/>
      <c r="H137" s="3"/>
      <c r="I137" s="37"/>
      <c r="J137" s="4"/>
      <c r="K137" s="3"/>
      <c r="L137" s="38"/>
      <c r="M137" s="3"/>
      <c r="N137" s="4">
        <v>96</v>
      </c>
      <c r="O137" s="4">
        <v>0</v>
      </c>
      <c r="P137" s="2">
        <f t="shared" si="24"/>
        <v>96</v>
      </c>
      <c r="Q137" s="2" t="str" cm="1">
        <f t="array" ref="Q137">IF(P137="","",(_xlfn.IFS(P137&gt;=95,"優良",P137&gt;=80,"良好",P137&gt;=60,"普通",P137&gt;=50,"やや不良",P137&lt;50,"不良",P137="","")))</f>
        <v>優良</v>
      </c>
      <c r="R137" s="2">
        <v>95</v>
      </c>
      <c r="S137" s="2">
        <v>0</v>
      </c>
      <c r="T137" s="2">
        <f t="shared" si="25"/>
        <v>95</v>
      </c>
      <c r="U137" s="2" t="str" cm="1">
        <f t="array" ref="U137">IF(T137="","",(_xlfn.IFS(T137&gt;=95,"優良",T137&gt;=80,"良好",T137&gt;=60,"普通",T137&gt;=50,"やや不良",T137&lt;50,"不良",T137="","")))</f>
        <v>優良</v>
      </c>
      <c r="V137" s="3" t="s">
        <v>155</v>
      </c>
    </row>
    <row r="138" spans="1:22" ht="122.1" customHeight="1" x14ac:dyDescent="0.2">
      <c r="A138" s="7">
        <v>129</v>
      </c>
      <c r="B138" s="4" t="s">
        <v>354</v>
      </c>
      <c r="C138" s="3" t="s">
        <v>466</v>
      </c>
      <c r="D138" s="3" t="s">
        <v>467</v>
      </c>
      <c r="E138" s="35" t="s">
        <v>32</v>
      </c>
      <c r="F138" s="40"/>
      <c r="G138" s="34"/>
      <c r="H138" s="3"/>
      <c r="I138" s="37"/>
      <c r="J138" s="4"/>
      <c r="K138" s="3"/>
      <c r="L138" s="38"/>
      <c r="M138" s="3"/>
      <c r="N138" s="4">
        <v>93</v>
      </c>
      <c r="O138" s="4">
        <v>10</v>
      </c>
      <c r="P138" s="2">
        <f t="shared" si="24"/>
        <v>103</v>
      </c>
      <c r="Q138" s="2" t="str" cm="1">
        <f t="array" ref="Q138">IF(P138="","",(_xlfn.IFS(P138&gt;=95,"優良",P138&gt;=80,"良好",P138&gt;=60,"普通",P138&gt;=50,"やや不良",P138&lt;50,"不良",P138="","")))</f>
        <v>優良</v>
      </c>
      <c r="R138" s="2">
        <v>85</v>
      </c>
      <c r="S138" s="2">
        <v>0</v>
      </c>
      <c r="T138" s="2">
        <f t="shared" si="25"/>
        <v>85</v>
      </c>
      <c r="U138" s="2" t="str" cm="1">
        <f t="array" ref="U138">IF(T138="","",(_xlfn.IFS(T138&gt;=95,"優良",T138&gt;=80,"良好",T138&gt;=60,"普通",T138&gt;=50,"やや不良",T138&lt;50,"不良",T138="","")))</f>
        <v>良好</v>
      </c>
      <c r="V138" s="3" t="s">
        <v>468</v>
      </c>
    </row>
    <row r="139" spans="1:22" ht="70.05" customHeight="1" x14ac:dyDescent="0.2">
      <c r="A139" s="7">
        <v>130</v>
      </c>
      <c r="B139" s="4" t="s">
        <v>354</v>
      </c>
      <c r="C139" s="3" t="s">
        <v>469</v>
      </c>
      <c r="D139" s="3" t="s">
        <v>470</v>
      </c>
      <c r="E139" s="35" t="s">
        <v>110</v>
      </c>
      <c r="F139" s="40"/>
      <c r="G139" s="34"/>
      <c r="H139" s="3"/>
      <c r="I139" s="37"/>
      <c r="J139" s="4"/>
      <c r="K139" s="3"/>
      <c r="L139" s="38"/>
      <c r="M139" s="3"/>
      <c r="N139" s="4">
        <v>81</v>
      </c>
      <c r="O139" s="4">
        <v>0</v>
      </c>
      <c r="P139" s="2">
        <f t="shared" si="24"/>
        <v>81</v>
      </c>
      <c r="Q139" s="2" t="str" cm="1">
        <f t="array" ref="Q139">IF(P139="","",(_xlfn.IFS(P139&gt;=95,"優良",P139&gt;=80,"良好",P139&gt;=60,"普通",P139&gt;=50,"やや不良",P139&lt;50,"不良",P139="","")))</f>
        <v>良好</v>
      </c>
      <c r="R139" s="2">
        <v>83</v>
      </c>
      <c r="S139" s="2">
        <v>0</v>
      </c>
      <c r="T139" s="2">
        <f t="shared" si="25"/>
        <v>83</v>
      </c>
      <c r="U139" s="2" t="s">
        <v>136</v>
      </c>
      <c r="V139" s="3" t="s">
        <v>471</v>
      </c>
    </row>
    <row r="140" spans="1:22" ht="96" customHeight="1" x14ac:dyDescent="0.2">
      <c r="A140" s="7">
        <v>131</v>
      </c>
      <c r="B140" s="4" t="s">
        <v>354</v>
      </c>
      <c r="C140" s="3" t="s">
        <v>472</v>
      </c>
      <c r="D140" s="3" t="s">
        <v>473</v>
      </c>
      <c r="E140" s="35" t="s">
        <v>32</v>
      </c>
      <c r="F140" s="40"/>
      <c r="G140" s="34"/>
      <c r="H140" s="3"/>
      <c r="I140" s="37"/>
      <c r="J140" s="4"/>
      <c r="K140" s="3"/>
      <c r="L140" s="38"/>
      <c r="M140" s="3"/>
      <c r="N140" s="4">
        <v>89</v>
      </c>
      <c r="O140" s="4">
        <v>10</v>
      </c>
      <c r="P140" s="2">
        <f t="shared" si="24"/>
        <v>99</v>
      </c>
      <c r="Q140" s="2" t="str" cm="1">
        <f t="array" ref="Q140">IF(P140="","",(_xlfn.IFS(P140&gt;=95,"優良",P140&gt;=80,"良好",P140&gt;=60,"普通",P140&gt;=50,"やや不良",P140&lt;50,"不良",P140="","")))</f>
        <v>優良</v>
      </c>
      <c r="R140" s="2">
        <v>92</v>
      </c>
      <c r="S140" s="2">
        <v>10</v>
      </c>
      <c r="T140" s="2">
        <f t="shared" si="25"/>
        <v>102</v>
      </c>
      <c r="U140" s="2" t="s">
        <v>35</v>
      </c>
      <c r="V140" s="3" t="s">
        <v>474</v>
      </c>
    </row>
    <row r="141" spans="1:22" ht="57" customHeight="1" x14ac:dyDescent="0.2">
      <c r="A141" s="7">
        <v>132</v>
      </c>
      <c r="B141" s="4" t="s">
        <v>354</v>
      </c>
      <c r="C141" s="3" t="s">
        <v>475</v>
      </c>
      <c r="D141" s="3" t="s">
        <v>476</v>
      </c>
      <c r="E141" s="35" t="s">
        <v>32</v>
      </c>
      <c r="F141" s="40"/>
      <c r="G141" s="34"/>
      <c r="H141" s="3"/>
      <c r="I141" s="37"/>
      <c r="J141" s="4"/>
      <c r="K141" s="3"/>
      <c r="L141" s="38"/>
      <c r="M141" s="3"/>
      <c r="N141" s="4">
        <v>94</v>
      </c>
      <c r="O141" s="4">
        <v>0</v>
      </c>
      <c r="P141" s="2">
        <f t="shared" si="24"/>
        <v>94</v>
      </c>
      <c r="Q141" s="2" t="str" cm="1">
        <f t="array" ref="Q141">IF(P141="","",(_xlfn.IFS(P141&gt;=95,"優良",P141&gt;=80,"良好",P141&gt;=60,"普通",P141&gt;=50,"やや不良",P141&lt;50,"不良",P141="","")))</f>
        <v>良好</v>
      </c>
      <c r="R141" s="2">
        <v>95</v>
      </c>
      <c r="S141" s="2">
        <v>0</v>
      </c>
      <c r="T141" s="2">
        <f t="shared" si="25"/>
        <v>95</v>
      </c>
      <c r="U141" s="2" t="str" cm="1">
        <f t="array" ref="U141">IF(T141="","",(_xlfn.IFS(T141&gt;=95,"優良",T141&gt;=80,"良好",T141&gt;=60,"普通",T141&gt;=50,"やや不良",T141&lt;50,"不良",T141="","")))</f>
        <v>優良</v>
      </c>
      <c r="V141" s="3" t="s">
        <v>477</v>
      </c>
    </row>
    <row r="142" spans="1:22" ht="70.05" customHeight="1" x14ac:dyDescent="0.2">
      <c r="A142" s="7">
        <v>133</v>
      </c>
      <c r="B142" s="4" t="s">
        <v>354</v>
      </c>
      <c r="C142" s="3" t="s">
        <v>478</v>
      </c>
      <c r="D142" s="3" t="s">
        <v>479</v>
      </c>
      <c r="E142" s="35" t="s">
        <v>32</v>
      </c>
      <c r="F142" s="40"/>
      <c r="G142" s="34"/>
      <c r="H142" s="3"/>
      <c r="I142" s="37"/>
      <c r="J142" s="4"/>
      <c r="K142" s="3"/>
      <c r="L142" s="38"/>
      <c r="M142" s="3"/>
      <c r="N142" s="4">
        <v>110</v>
      </c>
      <c r="O142" s="4">
        <v>10</v>
      </c>
      <c r="P142" s="2">
        <f t="shared" si="24"/>
        <v>120</v>
      </c>
      <c r="Q142" s="2" t="str" cm="1">
        <f t="array" ref="Q142">IF(P142="","",(_xlfn.IFS(P142&gt;=95,"優良",P142&gt;=80,"良好",P142&gt;=60,"普通",P142&gt;=50,"やや不良",P142&lt;50,"不良",P142="","")))</f>
        <v>優良</v>
      </c>
      <c r="R142" s="2">
        <v>100</v>
      </c>
      <c r="S142" s="2">
        <v>15</v>
      </c>
      <c r="T142" s="2">
        <f t="shared" si="25"/>
        <v>115</v>
      </c>
      <c r="U142" s="2" t="s">
        <v>35</v>
      </c>
      <c r="V142" s="3" t="s">
        <v>480</v>
      </c>
    </row>
    <row r="143" spans="1:22" ht="67.8" customHeight="1" x14ac:dyDescent="0.2">
      <c r="A143" s="7">
        <v>134</v>
      </c>
      <c r="B143" s="4" t="s">
        <v>354</v>
      </c>
      <c r="C143" s="3" t="s">
        <v>481</v>
      </c>
      <c r="D143" s="3" t="s">
        <v>482</v>
      </c>
      <c r="E143" s="35" t="s">
        <v>32</v>
      </c>
      <c r="F143" s="40"/>
      <c r="G143" s="34"/>
      <c r="H143" s="3"/>
      <c r="I143" s="37"/>
      <c r="J143" s="4"/>
      <c r="K143" s="3"/>
      <c r="L143" s="38"/>
      <c r="M143" s="3"/>
      <c r="N143" s="4">
        <v>95</v>
      </c>
      <c r="O143" s="4">
        <v>5</v>
      </c>
      <c r="P143" s="2">
        <f t="shared" si="24"/>
        <v>100</v>
      </c>
      <c r="Q143" s="2" t="str" cm="1">
        <f t="array" ref="Q143">IF(P143="","",(_xlfn.IFS(P143&gt;=95,"優良",P143&gt;=80,"良好",P143&gt;=60,"普通",P143&gt;=50,"やや不良",P143&lt;50,"不良",P143="","")))</f>
        <v>優良</v>
      </c>
      <c r="R143" s="2">
        <v>95</v>
      </c>
      <c r="S143" s="2">
        <v>0</v>
      </c>
      <c r="T143" s="2">
        <f t="shared" si="25"/>
        <v>95</v>
      </c>
      <c r="U143" s="2" t="s">
        <v>35</v>
      </c>
      <c r="V143" s="3" t="s">
        <v>483</v>
      </c>
    </row>
    <row r="144" spans="1:22" ht="70.05" customHeight="1" x14ac:dyDescent="0.2">
      <c r="A144" s="7">
        <v>135</v>
      </c>
      <c r="B144" s="4" t="s">
        <v>354</v>
      </c>
      <c r="C144" s="3" t="s">
        <v>484</v>
      </c>
      <c r="D144" s="3" t="s">
        <v>485</v>
      </c>
      <c r="E144" s="35" t="s">
        <v>110</v>
      </c>
      <c r="F144" s="40"/>
      <c r="G144" s="34"/>
      <c r="H144" s="3"/>
      <c r="I144" s="37"/>
      <c r="J144" s="4"/>
      <c r="K144" s="3"/>
      <c r="L144" s="38"/>
      <c r="M144" s="3"/>
      <c r="N144" s="4">
        <v>100</v>
      </c>
      <c r="O144" s="4">
        <v>5</v>
      </c>
      <c r="P144" s="2">
        <f t="shared" si="24"/>
        <v>105</v>
      </c>
      <c r="Q144" s="2" t="str" cm="1">
        <f t="array" ref="Q144">IF(P144="","",(_xlfn.IFS(P144&gt;=95,"優良",P144&gt;=80,"良好",P144&gt;=60,"普通",P144&gt;=50,"やや不良",P144&lt;50,"不良",P144="","")))</f>
        <v>優良</v>
      </c>
      <c r="R144" s="2">
        <v>95</v>
      </c>
      <c r="S144" s="2">
        <v>5</v>
      </c>
      <c r="T144" s="2">
        <f t="shared" si="25"/>
        <v>100</v>
      </c>
      <c r="U144" s="2" t="s">
        <v>35</v>
      </c>
      <c r="V144" s="3" t="s">
        <v>486</v>
      </c>
    </row>
    <row r="145" spans="1:22" ht="70.05" customHeight="1" x14ac:dyDescent="0.2">
      <c r="A145" s="7">
        <v>136</v>
      </c>
      <c r="B145" s="4" t="s">
        <v>354</v>
      </c>
      <c r="C145" s="3" t="s">
        <v>488</v>
      </c>
      <c r="D145" s="3" t="s">
        <v>489</v>
      </c>
      <c r="E145" s="35" t="s">
        <v>110</v>
      </c>
      <c r="F145" s="40"/>
      <c r="G145" s="34"/>
      <c r="H145" s="3"/>
      <c r="I145" s="37"/>
      <c r="J145" s="4"/>
      <c r="K145" s="3"/>
      <c r="L145" s="38"/>
      <c r="M145" s="3"/>
      <c r="N145" s="4">
        <v>92</v>
      </c>
      <c r="O145" s="4">
        <v>5</v>
      </c>
      <c r="P145" s="2">
        <f t="shared" si="24"/>
        <v>97</v>
      </c>
      <c r="Q145" s="2" t="str" cm="1">
        <f t="array" ref="Q145">IF(P145="","",(_xlfn.IFS(P145&gt;=95,"優良",P145&gt;=80,"良好",P145&gt;=60,"普通",P145&gt;=50,"やや不良",P145&lt;50,"不良",P145="","")))</f>
        <v>優良</v>
      </c>
      <c r="R145" s="2">
        <v>93</v>
      </c>
      <c r="S145" s="2">
        <v>0</v>
      </c>
      <c r="T145" s="2">
        <f t="shared" si="25"/>
        <v>93</v>
      </c>
      <c r="U145" s="2" t="s">
        <v>136</v>
      </c>
      <c r="V145" s="3" t="s">
        <v>490</v>
      </c>
    </row>
    <row r="146" spans="1:22" ht="57" customHeight="1" x14ac:dyDescent="0.2">
      <c r="A146" s="7">
        <v>137</v>
      </c>
      <c r="B146" s="4" t="s">
        <v>354</v>
      </c>
      <c r="C146" s="3" t="s">
        <v>491</v>
      </c>
      <c r="D146" s="3" t="s">
        <v>492</v>
      </c>
      <c r="E146" s="35" t="s">
        <v>110</v>
      </c>
      <c r="F146" s="40"/>
      <c r="G146" s="34"/>
      <c r="H146" s="3"/>
      <c r="I146" s="37"/>
      <c r="J146" s="4"/>
      <c r="K146" s="3"/>
      <c r="L146" s="38"/>
      <c r="M146" s="3"/>
      <c r="N146" s="4">
        <v>100</v>
      </c>
      <c r="O146" s="4">
        <v>0</v>
      </c>
      <c r="P146" s="2">
        <f t="shared" si="24"/>
        <v>100</v>
      </c>
      <c r="Q146" s="2" t="str" cm="1">
        <f t="array" ref="Q146">IF(P146="","",(_xlfn.IFS(P146&gt;=95,"優良",P146&gt;=80,"良好",P146&gt;=60,"普通",P146&gt;=50,"やや不良",P146&lt;50,"不良",P146="","")))</f>
        <v>優良</v>
      </c>
      <c r="R146" s="2">
        <v>100</v>
      </c>
      <c r="S146" s="2">
        <v>0</v>
      </c>
      <c r="T146" s="2">
        <f t="shared" si="25"/>
        <v>100</v>
      </c>
      <c r="U146" s="2" t="s">
        <v>35</v>
      </c>
      <c r="V146" s="3" t="s">
        <v>493</v>
      </c>
    </row>
    <row r="147" spans="1:22" ht="70.05" customHeight="1" x14ac:dyDescent="0.2">
      <c r="A147" s="7">
        <v>138</v>
      </c>
      <c r="B147" s="4" t="s">
        <v>354</v>
      </c>
      <c r="C147" s="3" t="s">
        <v>494</v>
      </c>
      <c r="D147" s="3" t="s">
        <v>495</v>
      </c>
      <c r="E147" s="35" t="s">
        <v>32</v>
      </c>
      <c r="F147" s="40"/>
      <c r="G147" s="34"/>
      <c r="H147" s="3"/>
      <c r="I147" s="37"/>
      <c r="J147" s="4"/>
      <c r="K147" s="3"/>
      <c r="L147" s="38"/>
      <c r="M147" s="3"/>
      <c r="N147" s="4">
        <v>98</v>
      </c>
      <c r="O147" s="4">
        <v>0</v>
      </c>
      <c r="P147" s="2">
        <f t="shared" si="24"/>
        <v>98</v>
      </c>
      <c r="Q147" s="2" t="str" cm="1">
        <f t="array" ref="Q147">IF(P147="","",(_xlfn.IFS(P147&gt;=95,"優良",P147&gt;=80,"良好",P147&gt;=60,"普通",P147&gt;=50,"やや不良",P147&lt;50,"不良",P147="","")))</f>
        <v>優良</v>
      </c>
      <c r="R147" s="2">
        <v>94</v>
      </c>
      <c r="S147" s="2">
        <v>0</v>
      </c>
      <c r="T147" s="2">
        <f t="shared" si="25"/>
        <v>94</v>
      </c>
      <c r="U147" s="2" t="str" cm="1">
        <f t="array" ref="U147">IF(T147="","",(_xlfn.IFS(T147&gt;=95,"優良",T147&gt;=80,"良好",T147&gt;=60,"普通",T147&gt;=50,"やや不良",T147&lt;50,"不良",T147="","")))</f>
        <v>良好</v>
      </c>
      <c r="V147" s="3" t="s">
        <v>496</v>
      </c>
    </row>
    <row r="148" spans="1:22" ht="106.8" customHeight="1" x14ac:dyDescent="0.2">
      <c r="A148" s="7">
        <v>139</v>
      </c>
      <c r="B148" s="4" t="s">
        <v>354</v>
      </c>
      <c r="C148" s="3" t="s">
        <v>497</v>
      </c>
      <c r="D148" s="3" t="s">
        <v>479</v>
      </c>
      <c r="E148" s="35" t="s">
        <v>110</v>
      </c>
      <c r="F148" s="40"/>
      <c r="G148" s="34"/>
      <c r="H148" s="3"/>
      <c r="I148" s="37"/>
      <c r="J148" s="4"/>
      <c r="K148" s="3"/>
      <c r="L148" s="38"/>
      <c r="M148" s="3"/>
      <c r="N148" s="4">
        <v>94</v>
      </c>
      <c r="O148" s="4">
        <v>15</v>
      </c>
      <c r="P148" s="2">
        <f t="shared" si="24"/>
        <v>109</v>
      </c>
      <c r="Q148" s="2" t="str" cm="1">
        <f t="array" ref="Q148">IF(P148="","",(_xlfn.IFS(P148&gt;=95,"優良",P148&gt;=80,"良好",P148&gt;=60,"普通",P148&gt;=50,"やや不良",P148&lt;50,"不良",P148="","")))</f>
        <v>優良</v>
      </c>
      <c r="R148" s="2">
        <v>100</v>
      </c>
      <c r="S148" s="2">
        <v>15</v>
      </c>
      <c r="T148" s="2">
        <f t="shared" si="25"/>
        <v>115</v>
      </c>
      <c r="U148" s="2" t="s">
        <v>35</v>
      </c>
      <c r="V148" s="3" t="s">
        <v>498</v>
      </c>
    </row>
    <row r="149" spans="1:22" ht="70.05" customHeight="1" x14ac:dyDescent="0.2">
      <c r="A149" s="7">
        <v>140</v>
      </c>
      <c r="B149" s="4" t="s">
        <v>354</v>
      </c>
      <c r="C149" s="3" t="s">
        <v>499</v>
      </c>
      <c r="D149" s="3" t="s">
        <v>500</v>
      </c>
      <c r="E149" s="35" t="s">
        <v>110</v>
      </c>
      <c r="F149" s="40"/>
      <c r="G149" s="34"/>
      <c r="H149" s="3"/>
      <c r="I149" s="37"/>
      <c r="J149" s="4"/>
      <c r="K149" s="3"/>
      <c r="L149" s="38"/>
      <c r="M149" s="3"/>
      <c r="N149" s="4">
        <v>91</v>
      </c>
      <c r="O149" s="4">
        <v>10</v>
      </c>
      <c r="P149" s="2">
        <f t="shared" si="24"/>
        <v>101</v>
      </c>
      <c r="Q149" s="2" t="str" cm="1">
        <f t="array" ref="Q149">IF(P149="","",(_xlfn.IFS(P149&gt;=95,"優良",P149&gt;=80,"良好",P149&gt;=60,"普通",P149&gt;=50,"やや不良",P149&lt;50,"不良",P149="","")))</f>
        <v>優良</v>
      </c>
      <c r="R149" s="2">
        <v>99</v>
      </c>
      <c r="S149" s="2">
        <v>10</v>
      </c>
      <c r="T149" s="2">
        <f t="shared" si="25"/>
        <v>109</v>
      </c>
      <c r="U149" s="2" t="s">
        <v>35</v>
      </c>
      <c r="V149" s="3" t="s">
        <v>501</v>
      </c>
    </row>
    <row r="150" spans="1:22" ht="70.05" customHeight="1" x14ac:dyDescent="0.2">
      <c r="A150" s="7">
        <v>141</v>
      </c>
      <c r="B150" s="4" t="s">
        <v>354</v>
      </c>
      <c r="C150" s="3" t="s">
        <v>502</v>
      </c>
      <c r="D150" s="3" t="s">
        <v>479</v>
      </c>
      <c r="E150" s="35" t="s">
        <v>110</v>
      </c>
      <c r="F150" s="40"/>
      <c r="G150" s="34"/>
      <c r="H150" s="3"/>
      <c r="I150" s="37"/>
      <c r="J150" s="4"/>
      <c r="K150" s="3"/>
      <c r="L150" s="38"/>
      <c r="M150" s="3"/>
      <c r="N150" s="4">
        <v>98</v>
      </c>
      <c r="O150" s="4">
        <v>10</v>
      </c>
      <c r="P150" s="2">
        <f t="shared" si="24"/>
        <v>108</v>
      </c>
      <c r="Q150" s="2" t="str" cm="1">
        <f t="array" ref="Q150">IF(P150="","",(_xlfn.IFS(P150&gt;=95,"優良",P150&gt;=80,"良好",P150&gt;=60,"普通",P150&gt;=50,"やや不良",P150&lt;50,"不良",P150="","")))</f>
        <v>優良</v>
      </c>
      <c r="R150" s="2">
        <v>99</v>
      </c>
      <c r="S150" s="2">
        <v>10</v>
      </c>
      <c r="T150" s="2">
        <f t="shared" si="25"/>
        <v>109</v>
      </c>
      <c r="U150" s="2" t="s">
        <v>35</v>
      </c>
      <c r="V150" s="3" t="s">
        <v>503</v>
      </c>
    </row>
    <row r="151" spans="1:22" ht="70.05" customHeight="1" x14ac:dyDescent="0.2">
      <c r="A151" s="7">
        <v>142</v>
      </c>
      <c r="B151" s="4" t="s">
        <v>354</v>
      </c>
      <c r="C151" s="3" t="s">
        <v>504</v>
      </c>
      <c r="D151" s="3" t="s">
        <v>500</v>
      </c>
      <c r="E151" s="35" t="s">
        <v>32</v>
      </c>
      <c r="F151" s="40"/>
      <c r="G151" s="34"/>
      <c r="H151" s="3"/>
      <c r="I151" s="37"/>
      <c r="J151" s="4"/>
      <c r="K151" s="3"/>
      <c r="L151" s="38"/>
      <c r="M151" s="3"/>
      <c r="N151" s="4">
        <v>91</v>
      </c>
      <c r="O151" s="4">
        <v>10</v>
      </c>
      <c r="P151" s="2">
        <f t="shared" si="24"/>
        <v>101</v>
      </c>
      <c r="Q151" s="2" t="str" cm="1">
        <f t="array" ref="Q151">IF(P151="","",(_xlfn.IFS(P151&gt;=95,"優良",P151&gt;=80,"良好",P151&gt;=60,"普通",P151&gt;=50,"やや不良",P151&lt;50,"不良",P151="","")))</f>
        <v>優良</v>
      </c>
      <c r="R151" s="2">
        <v>99</v>
      </c>
      <c r="S151" s="2">
        <v>10</v>
      </c>
      <c r="T151" s="2">
        <f t="shared" si="25"/>
        <v>109</v>
      </c>
      <c r="U151" s="2" t="s">
        <v>35</v>
      </c>
      <c r="V151" s="3" t="s">
        <v>501</v>
      </c>
    </row>
    <row r="152" spans="1:22" ht="70.05" customHeight="1" x14ac:dyDescent="0.2">
      <c r="A152" s="7">
        <v>143</v>
      </c>
      <c r="B152" s="4" t="s">
        <v>354</v>
      </c>
      <c r="C152" s="3" t="s">
        <v>505</v>
      </c>
      <c r="D152" s="3" t="s">
        <v>482</v>
      </c>
      <c r="E152" s="35" t="s">
        <v>110</v>
      </c>
      <c r="F152" s="40"/>
      <c r="G152" s="34"/>
      <c r="H152" s="3"/>
      <c r="I152" s="37"/>
      <c r="J152" s="4"/>
      <c r="K152" s="3"/>
      <c r="L152" s="38"/>
      <c r="M152" s="3"/>
      <c r="N152" s="4">
        <v>95</v>
      </c>
      <c r="O152" s="4">
        <v>0</v>
      </c>
      <c r="P152" s="2">
        <f t="shared" si="24"/>
        <v>95</v>
      </c>
      <c r="Q152" s="2" t="str" cm="1">
        <f t="array" ref="Q152">IF(P152="","",(_xlfn.IFS(P152&gt;=95,"優良",P152&gt;=80,"良好",P152&gt;=60,"普通",P152&gt;=50,"やや不良",P152&lt;50,"不良",P152="","")))</f>
        <v>優良</v>
      </c>
      <c r="R152" s="2">
        <v>95</v>
      </c>
      <c r="S152" s="2">
        <v>0</v>
      </c>
      <c r="T152" s="2">
        <f t="shared" si="25"/>
        <v>95</v>
      </c>
      <c r="U152" s="2" t="s">
        <v>35</v>
      </c>
      <c r="V152" s="3" t="s">
        <v>506</v>
      </c>
    </row>
    <row r="153" spans="1:22" ht="70.05" customHeight="1" x14ac:dyDescent="0.2">
      <c r="A153" s="7">
        <v>144</v>
      </c>
      <c r="B153" s="4" t="s">
        <v>354</v>
      </c>
      <c r="C153" s="3" t="s">
        <v>507</v>
      </c>
      <c r="D153" s="3" t="s">
        <v>482</v>
      </c>
      <c r="E153" s="35" t="s">
        <v>110</v>
      </c>
      <c r="F153" s="40"/>
      <c r="G153" s="34"/>
      <c r="H153" s="3"/>
      <c r="I153" s="37"/>
      <c r="J153" s="4"/>
      <c r="K153" s="3"/>
      <c r="L153" s="38"/>
      <c r="M153" s="3"/>
      <c r="N153" s="4">
        <v>99</v>
      </c>
      <c r="O153" s="4">
        <v>5</v>
      </c>
      <c r="P153" s="2">
        <f t="shared" si="24"/>
        <v>104</v>
      </c>
      <c r="Q153" s="2" t="str" cm="1">
        <f t="array" ref="Q153">IF(P153="","",(_xlfn.IFS(P153&gt;=95,"優良",P153&gt;=80,"良好",P153&gt;=60,"普通",P153&gt;=50,"やや不良",P153&lt;50,"不良",P153="","")))</f>
        <v>優良</v>
      </c>
      <c r="R153" s="2">
        <v>96</v>
      </c>
      <c r="S153" s="2">
        <v>5</v>
      </c>
      <c r="T153" s="2">
        <f t="shared" si="25"/>
        <v>101</v>
      </c>
      <c r="U153" s="2" t="s">
        <v>35</v>
      </c>
      <c r="V153" s="3" t="s">
        <v>508</v>
      </c>
    </row>
    <row r="154" spans="1:22" ht="70.05" customHeight="1" x14ac:dyDescent="0.2">
      <c r="A154" s="7">
        <v>145</v>
      </c>
      <c r="B154" s="4" t="s">
        <v>354</v>
      </c>
      <c r="C154" s="3" t="s">
        <v>509</v>
      </c>
      <c r="D154" s="3" t="s">
        <v>500</v>
      </c>
      <c r="E154" s="35" t="s">
        <v>110</v>
      </c>
      <c r="F154" s="40"/>
      <c r="G154" s="34"/>
      <c r="H154" s="3"/>
      <c r="I154" s="37"/>
      <c r="J154" s="4"/>
      <c r="K154" s="3"/>
      <c r="L154" s="38"/>
      <c r="M154" s="3"/>
      <c r="N154" s="4">
        <v>96</v>
      </c>
      <c r="O154" s="4">
        <v>10</v>
      </c>
      <c r="P154" s="2">
        <f t="shared" si="24"/>
        <v>106</v>
      </c>
      <c r="Q154" s="2" t="str" cm="1">
        <f t="array" ref="Q154">IF(P154="","",(_xlfn.IFS(P154&gt;=95,"優良",P154&gt;=80,"良好",P154&gt;=60,"普通",P154&gt;=50,"やや不良",P154&lt;50,"不良",P154="","")))</f>
        <v>優良</v>
      </c>
      <c r="R154" s="2">
        <v>98</v>
      </c>
      <c r="S154" s="2">
        <v>10</v>
      </c>
      <c r="T154" s="2">
        <f t="shared" si="25"/>
        <v>108</v>
      </c>
      <c r="U154" s="2" t="s">
        <v>35</v>
      </c>
      <c r="V154" s="3" t="s">
        <v>501</v>
      </c>
    </row>
    <row r="155" spans="1:22" ht="70.05" customHeight="1" x14ac:dyDescent="0.2">
      <c r="A155" s="7">
        <v>146</v>
      </c>
      <c r="B155" s="4" t="s">
        <v>354</v>
      </c>
      <c r="C155" s="3" t="s">
        <v>510</v>
      </c>
      <c r="D155" s="3" t="s">
        <v>511</v>
      </c>
      <c r="E155" s="35" t="s">
        <v>32</v>
      </c>
      <c r="F155" s="40"/>
      <c r="G155" s="34"/>
      <c r="H155" s="3"/>
      <c r="I155" s="37"/>
      <c r="J155" s="4"/>
      <c r="K155" s="3"/>
      <c r="L155" s="38"/>
      <c r="M155" s="3"/>
      <c r="N155" s="4">
        <v>98</v>
      </c>
      <c r="O155" s="4">
        <v>5</v>
      </c>
      <c r="P155" s="2">
        <f t="shared" si="24"/>
        <v>103</v>
      </c>
      <c r="Q155" s="2" t="str" cm="1">
        <f t="array" ref="Q155">IF(P155="","",(_xlfn.IFS(P155&gt;=95,"優良",P155&gt;=80,"良好",P155&gt;=60,"普通",P155&gt;=50,"やや不良",P155&lt;50,"不良",P155="","")))</f>
        <v>優良</v>
      </c>
      <c r="R155" s="2">
        <v>98</v>
      </c>
      <c r="S155" s="2">
        <v>10</v>
      </c>
      <c r="T155" s="2">
        <f t="shared" si="25"/>
        <v>108</v>
      </c>
      <c r="U155" s="2" t="str" cm="1">
        <f t="array" ref="U155">IF(T155="","",(_xlfn.IFS(T155&gt;=95,"優良",T155&gt;=80,"良好",T155&gt;=60,"普通",T155&gt;=50,"やや不良",T155&lt;50,"不良",T155="","")))</f>
        <v>優良</v>
      </c>
      <c r="V155" s="3" t="s">
        <v>512</v>
      </c>
    </row>
    <row r="156" spans="1:22" ht="44.1" customHeight="1" x14ac:dyDescent="0.2">
      <c r="A156" s="7">
        <v>147</v>
      </c>
      <c r="B156" s="4" t="s">
        <v>354</v>
      </c>
      <c r="C156" s="3" t="s">
        <v>513</v>
      </c>
      <c r="D156" s="3" t="s">
        <v>514</v>
      </c>
      <c r="E156" s="35" t="s">
        <v>25</v>
      </c>
      <c r="F156" s="40"/>
      <c r="G156" s="34"/>
      <c r="H156" s="3"/>
      <c r="I156" s="37"/>
      <c r="J156" s="4"/>
      <c r="K156" s="3"/>
      <c r="L156" s="38"/>
      <c r="M156" s="3"/>
      <c r="N156" s="4">
        <v>85</v>
      </c>
      <c r="O156" s="4">
        <v>0</v>
      </c>
      <c r="P156" s="2">
        <f t="shared" si="24"/>
        <v>85</v>
      </c>
      <c r="Q156" s="2" t="str" cm="1">
        <f t="array" ref="Q156">IF(P156="","",(_xlfn.IFS(P156&gt;=95,"優良",P156&gt;=80,"良好",P156&gt;=60,"普通",P156&gt;=50,"やや不良",P156&lt;50,"不良",P156="","")))</f>
        <v>良好</v>
      </c>
      <c r="R156" s="2">
        <v>92</v>
      </c>
      <c r="S156" s="2">
        <v>5</v>
      </c>
      <c r="T156" s="2">
        <f t="shared" si="25"/>
        <v>97</v>
      </c>
      <c r="U156" s="2" t="str" cm="1">
        <f t="array" ref="U156">IF(T156="","",(_xlfn.IFS(T156&gt;=95,"優良",T156&gt;=80,"良好",T156&gt;=60,"普通",T156&gt;=50,"やや不良",T156&lt;50,"不良",T156="","")))</f>
        <v>優良</v>
      </c>
      <c r="V156" s="3" t="s">
        <v>515</v>
      </c>
    </row>
    <row r="157" spans="1:22" ht="89.1" customHeight="1" x14ac:dyDescent="0.2">
      <c r="A157" s="7">
        <v>148</v>
      </c>
      <c r="B157" s="4" t="s">
        <v>354</v>
      </c>
      <c r="C157" s="3" t="s">
        <v>516</v>
      </c>
      <c r="D157" s="3" t="s">
        <v>517</v>
      </c>
      <c r="E157" s="35" t="s">
        <v>110</v>
      </c>
      <c r="F157" s="40"/>
      <c r="G157" s="34"/>
      <c r="H157" s="3"/>
      <c r="I157" s="37"/>
      <c r="J157" s="4"/>
      <c r="K157" s="3"/>
      <c r="L157" s="38"/>
      <c r="M157" s="3"/>
      <c r="N157" s="4">
        <v>92</v>
      </c>
      <c r="O157" s="4">
        <v>0</v>
      </c>
      <c r="P157" s="2">
        <f t="shared" si="24"/>
        <v>92</v>
      </c>
      <c r="Q157" s="2" t="str" cm="1">
        <f t="array" ref="Q157">IF(P157="","",(_xlfn.IFS(P157&gt;=95,"優良",P157&gt;=80,"良好",P157&gt;=60,"普通",P157&gt;=50,"やや不良",P157&lt;50,"不良",P157="","")))</f>
        <v>良好</v>
      </c>
      <c r="R157" s="2">
        <v>97</v>
      </c>
      <c r="S157" s="2">
        <v>0</v>
      </c>
      <c r="T157" s="2">
        <f t="shared" si="25"/>
        <v>97</v>
      </c>
      <c r="U157" s="2" t="s">
        <v>35</v>
      </c>
      <c r="V157" s="3" t="s">
        <v>518</v>
      </c>
    </row>
    <row r="158" spans="1:22" ht="122.1" customHeight="1" x14ac:dyDescent="0.2">
      <c r="A158" s="7">
        <v>149</v>
      </c>
      <c r="B158" s="4" t="s">
        <v>354</v>
      </c>
      <c r="C158" s="3" t="s">
        <v>519</v>
      </c>
      <c r="D158" s="3" t="s">
        <v>520</v>
      </c>
      <c r="E158" s="35" t="s">
        <v>110</v>
      </c>
      <c r="F158" s="40"/>
      <c r="G158" s="34"/>
      <c r="H158" s="3"/>
      <c r="I158" s="37"/>
      <c r="J158" s="4"/>
      <c r="K158" s="3"/>
      <c r="L158" s="38"/>
      <c r="M158" s="3"/>
      <c r="N158" s="4">
        <v>95</v>
      </c>
      <c r="O158" s="4">
        <v>0</v>
      </c>
      <c r="P158" s="2">
        <f t="shared" si="24"/>
        <v>95</v>
      </c>
      <c r="Q158" s="2" t="str" cm="1">
        <f t="array" ref="Q158">IF(P158="","",(_xlfn.IFS(P158&gt;=95,"優良",P158&gt;=80,"良好",P158&gt;=60,"普通",P158&gt;=50,"やや不良",P158&lt;50,"不良",P158="","")))</f>
        <v>優良</v>
      </c>
      <c r="R158" s="2">
        <v>92</v>
      </c>
      <c r="S158" s="2">
        <v>0</v>
      </c>
      <c r="T158" s="2">
        <f t="shared" si="25"/>
        <v>92</v>
      </c>
      <c r="U158" s="2" t="s">
        <v>136</v>
      </c>
      <c r="V158" s="3" t="s">
        <v>521</v>
      </c>
    </row>
    <row r="159" spans="1:22" ht="96" customHeight="1" x14ac:dyDescent="0.2">
      <c r="A159" s="7">
        <v>150</v>
      </c>
      <c r="B159" s="4" t="s">
        <v>354</v>
      </c>
      <c r="C159" s="3" t="s">
        <v>522</v>
      </c>
      <c r="D159" s="3" t="s">
        <v>523</v>
      </c>
      <c r="E159" s="35" t="s">
        <v>25</v>
      </c>
      <c r="F159" s="40"/>
      <c r="G159" s="34"/>
      <c r="H159" s="3"/>
      <c r="I159" s="37"/>
      <c r="J159" s="4" t="s">
        <v>33</v>
      </c>
      <c r="K159" s="3" t="s">
        <v>524</v>
      </c>
      <c r="L159" s="38">
        <v>1</v>
      </c>
      <c r="M159" s="3" t="s">
        <v>525</v>
      </c>
      <c r="N159" s="4">
        <v>93</v>
      </c>
      <c r="O159" s="4">
        <v>0</v>
      </c>
      <c r="P159" s="2">
        <f t="shared" si="24"/>
        <v>93</v>
      </c>
      <c r="Q159" s="2" t="str" cm="1">
        <f t="array" ref="Q159">IF(P159="","",(_xlfn.IFS(P159&gt;=95,"優良",P159&gt;=80,"良好",P159&gt;=60,"普通",P159&gt;=50,"やや不良",P159&lt;50,"不良",P159="","")))</f>
        <v>良好</v>
      </c>
      <c r="R159" s="2">
        <v>94</v>
      </c>
      <c r="S159" s="2">
        <v>-4</v>
      </c>
      <c r="T159" s="2">
        <f t="shared" si="25"/>
        <v>90</v>
      </c>
      <c r="U159" s="2" t="s">
        <v>136</v>
      </c>
      <c r="V159" s="3" t="s">
        <v>526</v>
      </c>
    </row>
    <row r="160" spans="1:22" ht="70.05" customHeight="1" x14ac:dyDescent="0.2">
      <c r="A160" s="7">
        <v>151</v>
      </c>
      <c r="B160" s="4" t="s">
        <v>354</v>
      </c>
      <c r="C160" s="3" t="s">
        <v>522</v>
      </c>
      <c r="D160" s="3" t="s">
        <v>527</v>
      </c>
      <c r="E160" s="35" t="s">
        <v>25</v>
      </c>
      <c r="F160" s="40"/>
      <c r="G160" s="34"/>
      <c r="H160" s="3"/>
      <c r="I160" s="37"/>
      <c r="J160" s="4" t="s">
        <v>33</v>
      </c>
      <c r="K160" s="3" t="s">
        <v>524</v>
      </c>
      <c r="L160" s="38">
        <v>1</v>
      </c>
      <c r="M160" s="3" t="s">
        <v>525</v>
      </c>
      <c r="N160" s="4">
        <v>99</v>
      </c>
      <c r="O160" s="4">
        <v>0</v>
      </c>
      <c r="P160" s="2">
        <f t="shared" si="24"/>
        <v>99</v>
      </c>
      <c r="Q160" s="2" t="str" cm="1">
        <f t="array" ref="Q160">IF(P160="","",(_xlfn.IFS(P160&gt;=95,"優良",P160&gt;=80,"良好",P160&gt;=60,"普通",P160&gt;=50,"やや不良",P160&lt;50,"不良",P160="","")))</f>
        <v>優良</v>
      </c>
      <c r="R160" s="2">
        <v>99</v>
      </c>
      <c r="S160" s="2">
        <v>0</v>
      </c>
      <c r="T160" s="2">
        <f t="shared" si="25"/>
        <v>99</v>
      </c>
      <c r="U160" s="2" t="s">
        <v>35</v>
      </c>
      <c r="V160" s="3" t="s">
        <v>528</v>
      </c>
    </row>
    <row r="161" spans="1:22" ht="70.05" customHeight="1" x14ac:dyDescent="0.2">
      <c r="A161" s="7">
        <v>152</v>
      </c>
      <c r="B161" s="4" t="s">
        <v>354</v>
      </c>
      <c r="C161" s="3" t="s">
        <v>522</v>
      </c>
      <c r="D161" s="3" t="s">
        <v>529</v>
      </c>
      <c r="E161" s="35" t="s">
        <v>25</v>
      </c>
      <c r="F161" s="40"/>
      <c r="G161" s="34"/>
      <c r="H161" s="3"/>
      <c r="I161" s="37"/>
      <c r="J161" s="4" t="s">
        <v>33</v>
      </c>
      <c r="K161" s="3" t="s">
        <v>524</v>
      </c>
      <c r="L161" s="38">
        <v>1</v>
      </c>
      <c r="M161" s="3" t="s">
        <v>525</v>
      </c>
      <c r="N161" s="4">
        <v>94</v>
      </c>
      <c r="O161" s="4">
        <v>0</v>
      </c>
      <c r="P161" s="2">
        <f t="shared" si="24"/>
        <v>94</v>
      </c>
      <c r="Q161" s="2" t="str" cm="1">
        <f t="array" ref="Q161">IF(P161="","",(_xlfn.IFS(P161&gt;=95,"優良",P161&gt;=80,"良好",P161&gt;=60,"普通",P161&gt;=50,"やや不良",P161&lt;50,"不良",P161="","")))</f>
        <v>良好</v>
      </c>
      <c r="R161" s="2">
        <v>93</v>
      </c>
      <c r="S161" s="2">
        <v>0</v>
      </c>
      <c r="T161" s="2">
        <f t="shared" si="25"/>
        <v>93</v>
      </c>
      <c r="U161" s="2" t="s">
        <v>136</v>
      </c>
      <c r="V161" s="3" t="s">
        <v>528</v>
      </c>
    </row>
    <row r="162" spans="1:22" ht="70.05" customHeight="1" x14ac:dyDescent="0.2">
      <c r="A162" s="7">
        <v>153</v>
      </c>
      <c r="B162" s="4" t="s">
        <v>354</v>
      </c>
      <c r="C162" s="3" t="s">
        <v>522</v>
      </c>
      <c r="D162" s="3" t="s">
        <v>530</v>
      </c>
      <c r="E162" s="35" t="s">
        <v>25</v>
      </c>
      <c r="F162" s="40"/>
      <c r="G162" s="34"/>
      <c r="H162" s="3"/>
      <c r="I162" s="37"/>
      <c r="J162" s="4" t="s">
        <v>33</v>
      </c>
      <c r="K162" s="3" t="s">
        <v>524</v>
      </c>
      <c r="L162" s="38">
        <v>1</v>
      </c>
      <c r="M162" s="3" t="s">
        <v>525</v>
      </c>
      <c r="N162" s="4">
        <v>93</v>
      </c>
      <c r="O162" s="4">
        <v>0</v>
      </c>
      <c r="P162" s="2">
        <f t="shared" si="24"/>
        <v>93</v>
      </c>
      <c r="Q162" s="2" t="str" cm="1">
        <f t="array" ref="Q162">IF(P162="","",(_xlfn.IFS(P162&gt;=95,"優良",P162&gt;=80,"良好",P162&gt;=60,"普通",P162&gt;=50,"やや不良",P162&lt;50,"不良",P162="","")))</f>
        <v>良好</v>
      </c>
      <c r="R162" s="2">
        <v>99</v>
      </c>
      <c r="S162" s="2">
        <v>0</v>
      </c>
      <c r="T162" s="2">
        <f t="shared" si="25"/>
        <v>99</v>
      </c>
      <c r="U162" s="2" t="s">
        <v>35</v>
      </c>
      <c r="V162" s="3" t="s">
        <v>528</v>
      </c>
    </row>
    <row r="163" spans="1:22" ht="70.05" customHeight="1" x14ac:dyDescent="0.2">
      <c r="A163" s="7">
        <v>154</v>
      </c>
      <c r="B163" s="4" t="s">
        <v>354</v>
      </c>
      <c r="C163" s="3" t="s">
        <v>522</v>
      </c>
      <c r="D163" s="3" t="s">
        <v>531</v>
      </c>
      <c r="E163" s="35" t="s">
        <v>25</v>
      </c>
      <c r="F163" s="40"/>
      <c r="G163" s="34"/>
      <c r="H163" s="3"/>
      <c r="I163" s="37"/>
      <c r="J163" s="4" t="s">
        <v>33</v>
      </c>
      <c r="K163" s="3" t="s">
        <v>524</v>
      </c>
      <c r="L163" s="38">
        <v>1</v>
      </c>
      <c r="M163" s="3" t="s">
        <v>525</v>
      </c>
      <c r="N163" s="4">
        <v>88</v>
      </c>
      <c r="O163" s="4">
        <v>0</v>
      </c>
      <c r="P163" s="2">
        <f t="shared" si="24"/>
        <v>88</v>
      </c>
      <c r="Q163" s="2" t="str" cm="1">
        <f t="array" ref="Q163">IF(P163="","",(_xlfn.IFS(P163&gt;=95,"優良",P163&gt;=80,"良好",P163&gt;=60,"普通",P163&gt;=50,"やや不良",P163&lt;50,"不良",P163="","")))</f>
        <v>良好</v>
      </c>
      <c r="R163" s="2">
        <v>84</v>
      </c>
      <c r="S163" s="2">
        <v>0</v>
      </c>
      <c r="T163" s="2">
        <f t="shared" si="25"/>
        <v>84</v>
      </c>
      <c r="U163" s="2" t="s">
        <v>136</v>
      </c>
      <c r="V163" s="3" t="s">
        <v>532</v>
      </c>
    </row>
    <row r="164" spans="1:22" ht="70.05" customHeight="1" x14ac:dyDescent="0.2">
      <c r="A164" s="7">
        <v>155</v>
      </c>
      <c r="B164" s="4" t="s">
        <v>354</v>
      </c>
      <c r="C164" s="3" t="s">
        <v>522</v>
      </c>
      <c r="D164" s="3" t="s">
        <v>533</v>
      </c>
      <c r="E164" s="35" t="s">
        <v>25</v>
      </c>
      <c r="F164" s="40"/>
      <c r="G164" s="34"/>
      <c r="H164" s="3"/>
      <c r="I164" s="37"/>
      <c r="J164" s="4" t="s">
        <v>33</v>
      </c>
      <c r="K164" s="3" t="s">
        <v>524</v>
      </c>
      <c r="L164" s="38">
        <v>1</v>
      </c>
      <c r="M164" s="3" t="s">
        <v>525</v>
      </c>
      <c r="N164" s="4">
        <v>91</v>
      </c>
      <c r="O164" s="4">
        <v>0</v>
      </c>
      <c r="P164" s="2">
        <f t="shared" si="24"/>
        <v>91</v>
      </c>
      <c r="Q164" s="2" t="str" cm="1">
        <f t="array" ref="Q164">IF(P164="","",(_xlfn.IFS(P164&gt;=95,"優良",P164&gt;=80,"良好",P164&gt;=60,"普通",P164&gt;=50,"やや不良",P164&lt;50,"不良",P164="","")))</f>
        <v>良好</v>
      </c>
      <c r="R164" s="2">
        <v>95</v>
      </c>
      <c r="S164" s="2">
        <v>0</v>
      </c>
      <c r="T164" s="2">
        <f t="shared" si="25"/>
        <v>95</v>
      </c>
      <c r="U164" s="2" t="s">
        <v>35</v>
      </c>
      <c r="V164" s="3" t="s">
        <v>528</v>
      </c>
    </row>
    <row r="165" spans="1:22" ht="70.05" customHeight="1" x14ac:dyDescent="0.2">
      <c r="A165" s="7">
        <v>156</v>
      </c>
      <c r="B165" s="4" t="s">
        <v>354</v>
      </c>
      <c r="C165" s="3" t="s">
        <v>522</v>
      </c>
      <c r="D165" s="3" t="s">
        <v>534</v>
      </c>
      <c r="E165" s="35" t="s">
        <v>25</v>
      </c>
      <c r="F165" s="40"/>
      <c r="G165" s="34"/>
      <c r="H165" s="3"/>
      <c r="I165" s="37"/>
      <c r="J165" s="4" t="s">
        <v>33</v>
      </c>
      <c r="K165" s="3" t="s">
        <v>524</v>
      </c>
      <c r="L165" s="38">
        <v>1</v>
      </c>
      <c r="M165" s="3" t="s">
        <v>525</v>
      </c>
      <c r="N165" s="4">
        <v>96</v>
      </c>
      <c r="O165" s="4">
        <v>0</v>
      </c>
      <c r="P165" s="2">
        <f t="shared" si="24"/>
        <v>96</v>
      </c>
      <c r="Q165" s="2" t="str" cm="1">
        <f t="array" ref="Q165">IF(P165="","",(_xlfn.IFS(P165&gt;=95,"優良",P165&gt;=80,"良好",P165&gt;=60,"普通",P165&gt;=50,"やや不良",P165&lt;50,"不良",P165="","")))</f>
        <v>優良</v>
      </c>
      <c r="R165" s="2">
        <v>100</v>
      </c>
      <c r="S165" s="2">
        <v>0</v>
      </c>
      <c r="T165" s="2">
        <f t="shared" si="25"/>
        <v>100</v>
      </c>
      <c r="U165" s="2" t="s">
        <v>35</v>
      </c>
      <c r="V165" s="3" t="s">
        <v>528</v>
      </c>
    </row>
    <row r="166" spans="1:22" ht="70.05" customHeight="1" x14ac:dyDescent="0.2">
      <c r="A166" s="7">
        <v>157</v>
      </c>
      <c r="B166" s="4" t="s">
        <v>354</v>
      </c>
      <c r="C166" s="3" t="s">
        <v>522</v>
      </c>
      <c r="D166" s="3" t="s">
        <v>535</v>
      </c>
      <c r="E166" s="35" t="s">
        <v>25</v>
      </c>
      <c r="F166" s="40"/>
      <c r="G166" s="34"/>
      <c r="H166" s="3"/>
      <c r="I166" s="37"/>
      <c r="J166" s="4" t="s">
        <v>33</v>
      </c>
      <c r="K166" s="3" t="s">
        <v>524</v>
      </c>
      <c r="L166" s="38">
        <v>1</v>
      </c>
      <c r="M166" s="3" t="s">
        <v>525</v>
      </c>
      <c r="N166" s="4">
        <v>96</v>
      </c>
      <c r="O166" s="4">
        <v>0</v>
      </c>
      <c r="P166" s="2">
        <f t="shared" si="24"/>
        <v>96</v>
      </c>
      <c r="Q166" s="2" t="str" cm="1">
        <f t="array" ref="Q166">IF(P166="","",(_xlfn.IFS(P166&gt;=95,"優良",P166&gt;=80,"良好",P166&gt;=60,"普通",P166&gt;=50,"やや不良",P166&lt;50,"不良",P166="","")))</f>
        <v>優良</v>
      </c>
      <c r="R166" s="2">
        <v>95</v>
      </c>
      <c r="S166" s="2">
        <v>0</v>
      </c>
      <c r="T166" s="2">
        <f t="shared" si="25"/>
        <v>95</v>
      </c>
      <c r="U166" s="2" t="s">
        <v>35</v>
      </c>
      <c r="V166" s="3" t="s">
        <v>528</v>
      </c>
    </row>
    <row r="167" spans="1:22" ht="70.05" customHeight="1" x14ac:dyDescent="0.2">
      <c r="A167" s="7">
        <v>158</v>
      </c>
      <c r="B167" s="4" t="s">
        <v>354</v>
      </c>
      <c r="C167" s="3" t="s">
        <v>522</v>
      </c>
      <c r="D167" s="3" t="s">
        <v>536</v>
      </c>
      <c r="E167" s="35" t="s">
        <v>25</v>
      </c>
      <c r="F167" s="40"/>
      <c r="G167" s="34"/>
      <c r="H167" s="3"/>
      <c r="I167" s="37"/>
      <c r="J167" s="4" t="s">
        <v>33</v>
      </c>
      <c r="K167" s="3" t="s">
        <v>524</v>
      </c>
      <c r="L167" s="38">
        <v>1</v>
      </c>
      <c r="M167" s="3" t="s">
        <v>525</v>
      </c>
      <c r="N167" s="4">
        <v>93</v>
      </c>
      <c r="O167" s="4">
        <v>0</v>
      </c>
      <c r="P167" s="2">
        <f t="shared" si="24"/>
        <v>93</v>
      </c>
      <c r="Q167" s="2" t="str" cm="1">
        <f t="array" ref="Q167">IF(P167="","",(_xlfn.IFS(P167&gt;=95,"優良",P167&gt;=80,"良好",P167&gt;=60,"普通",P167&gt;=50,"やや不良",P167&lt;50,"不良",P167="","")))</f>
        <v>良好</v>
      </c>
      <c r="R167" s="2">
        <v>95</v>
      </c>
      <c r="S167" s="2">
        <v>0</v>
      </c>
      <c r="T167" s="2">
        <f t="shared" si="25"/>
        <v>95</v>
      </c>
      <c r="U167" s="2" t="s">
        <v>35</v>
      </c>
      <c r="V167" s="3" t="s">
        <v>528</v>
      </c>
    </row>
    <row r="168" spans="1:22" ht="70.05" customHeight="1" x14ac:dyDescent="0.2">
      <c r="A168" s="7">
        <v>159</v>
      </c>
      <c r="B168" s="4" t="s">
        <v>354</v>
      </c>
      <c r="C168" s="3" t="s">
        <v>522</v>
      </c>
      <c r="D168" s="3" t="s">
        <v>537</v>
      </c>
      <c r="E168" s="35" t="s">
        <v>25</v>
      </c>
      <c r="F168" s="40"/>
      <c r="G168" s="34"/>
      <c r="H168" s="3"/>
      <c r="I168" s="37"/>
      <c r="J168" s="4" t="s">
        <v>33</v>
      </c>
      <c r="K168" s="3" t="s">
        <v>524</v>
      </c>
      <c r="L168" s="38">
        <v>1</v>
      </c>
      <c r="M168" s="3" t="s">
        <v>525</v>
      </c>
      <c r="N168" s="4">
        <v>95</v>
      </c>
      <c r="O168" s="4">
        <v>0</v>
      </c>
      <c r="P168" s="2">
        <f t="shared" si="24"/>
        <v>95</v>
      </c>
      <c r="Q168" s="2" t="str" cm="1">
        <f t="array" ref="Q168">IF(P168="","",(_xlfn.IFS(P168&gt;=95,"優良",P168&gt;=80,"良好",P168&gt;=60,"普通",P168&gt;=50,"やや不良",P168&lt;50,"不良",P168="","")))</f>
        <v>優良</v>
      </c>
      <c r="R168" s="2">
        <v>100</v>
      </c>
      <c r="S168" s="2">
        <v>0</v>
      </c>
      <c r="T168" s="2">
        <f t="shared" si="25"/>
        <v>100</v>
      </c>
      <c r="U168" s="2" t="s">
        <v>35</v>
      </c>
      <c r="V168" s="3" t="s">
        <v>528</v>
      </c>
    </row>
    <row r="169" spans="1:22" ht="70.05" customHeight="1" x14ac:dyDescent="0.2">
      <c r="A169" s="7">
        <v>160</v>
      </c>
      <c r="B169" s="4" t="s">
        <v>354</v>
      </c>
      <c r="C169" s="3" t="s">
        <v>522</v>
      </c>
      <c r="D169" s="3" t="s">
        <v>538</v>
      </c>
      <c r="E169" s="35" t="s">
        <v>25</v>
      </c>
      <c r="F169" s="40"/>
      <c r="G169" s="34"/>
      <c r="H169" s="3"/>
      <c r="I169" s="37"/>
      <c r="J169" s="4" t="s">
        <v>33</v>
      </c>
      <c r="K169" s="3" t="s">
        <v>524</v>
      </c>
      <c r="L169" s="38">
        <v>1</v>
      </c>
      <c r="M169" s="3" t="s">
        <v>525</v>
      </c>
      <c r="N169" s="4">
        <v>93</v>
      </c>
      <c r="O169" s="4">
        <v>0</v>
      </c>
      <c r="P169" s="2">
        <f t="shared" si="24"/>
        <v>93</v>
      </c>
      <c r="Q169" s="2" t="str" cm="1">
        <f t="array" ref="Q169">IF(P169="","",(_xlfn.IFS(P169&gt;=95,"優良",P169&gt;=80,"良好",P169&gt;=60,"普通",P169&gt;=50,"やや不良",P169&lt;50,"不良",P169="","")))</f>
        <v>良好</v>
      </c>
      <c r="R169" s="2">
        <v>95</v>
      </c>
      <c r="S169" s="2">
        <v>0</v>
      </c>
      <c r="T169" s="2">
        <f t="shared" si="25"/>
        <v>95</v>
      </c>
      <c r="U169" s="2" t="s">
        <v>35</v>
      </c>
      <c r="V169" s="3" t="s">
        <v>528</v>
      </c>
    </row>
    <row r="170" spans="1:22" ht="70.05" customHeight="1" x14ac:dyDescent="0.2">
      <c r="A170" s="7">
        <v>161</v>
      </c>
      <c r="B170" s="4" t="s">
        <v>354</v>
      </c>
      <c r="C170" s="3" t="s">
        <v>522</v>
      </c>
      <c r="D170" s="3" t="s">
        <v>539</v>
      </c>
      <c r="E170" s="35" t="s">
        <v>25</v>
      </c>
      <c r="F170" s="40"/>
      <c r="G170" s="34"/>
      <c r="H170" s="3"/>
      <c r="I170" s="37"/>
      <c r="J170" s="4" t="s">
        <v>33</v>
      </c>
      <c r="K170" s="3" t="s">
        <v>524</v>
      </c>
      <c r="L170" s="38">
        <v>1</v>
      </c>
      <c r="M170" s="3" t="s">
        <v>525</v>
      </c>
      <c r="N170" s="4">
        <v>96</v>
      </c>
      <c r="O170" s="4">
        <v>0</v>
      </c>
      <c r="P170" s="2">
        <f t="shared" ref="P170:P186" si="26">IF(N170+O170&gt;120,"エラー",IF(N170+O170=0,"",N170+O170))</f>
        <v>96</v>
      </c>
      <c r="Q170" s="2" t="str" cm="1">
        <f t="array" ref="Q170">IF(P170="","",(_xlfn.IFS(P170&gt;=95,"優良",P170&gt;=80,"良好",P170&gt;=60,"普通",P170&gt;=50,"やや不良",P170&lt;50,"不良",P170="","")))</f>
        <v>優良</v>
      </c>
      <c r="R170" s="2">
        <v>98</v>
      </c>
      <c r="S170" s="2">
        <v>0</v>
      </c>
      <c r="T170" s="2">
        <f t="shared" si="25"/>
        <v>98</v>
      </c>
      <c r="U170" s="2" t="s">
        <v>35</v>
      </c>
      <c r="V170" s="3" t="s">
        <v>528</v>
      </c>
    </row>
    <row r="171" spans="1:22" ht="70.05" customHeight="1" x14ac:dyDescent="0.2">
      <c r="A171" s="7">
        <v>162</v>
      </c>
      <c r="B171" s="4" t="s">
        <v>354</v>
      </c>
      <c r="C171" s="3" t="s">
        <v>522</v>
      </c>
      <c r="D171" s="3" t="s">
        <v>540</v>
      </c>
      <c r="E171" s="35" t="s">
        <v>25</v>
      </c>
      <c r="F171" s="40"/>
      <c r="G171" s="34"/>
      <c r="H171" s="3"/>
      <c r="I171" s="37"/>
      <c r="J171" s="4" t="s">
        <v>33</v>
      </c>
      <c r="K171" s="3" t="s">
        <v>524</v>
      </c>
      <c r="L171" s="38">
        <v>1</v>
      </c>
      <c r="M171" s="3" t="s">
        <v>525</v>
      </c>
      <c r="N171" s="4">
        <v>98</v>
      </c>
      <c r="O171" s="4">
        <v>0</v>
      </c>
      <c r="P171" s="2">
        <f t="shared" si="26"/>
        <v>98</v>
      </c>
      <c r="Q171" s="2" t="str" cm="1">
        <f t="array" ref="Q171">IF(P171="","",(_xlfn.IFS(P171&gt;=95,"優良",P171&gt;=80,"良好",P171&gt;=60,"普通",P171&gt;=50,"やや不良",P171&lt;50,"不良",P171="","")))</f>
        <v>優良</v>
      </c>
      <c r="R171" s="2">
        <v>99</v>
      </c>
      <c r="S171" s="2">
        <v>0</v>
      </c>
      <c r="T171" s="2">
        <f t="shared" si="25"/>
        <v>99</v>
      </c>
      <c r="U171" s="2" t="s">
        <v>35</v>
      </c>
      <c r="V171" s="3" t="s">
        <v>528</v>
      </c>
    </row>
    <row r="172" spans="1:22" ht="83.1" customHeight="1" x14ac:dyDescent="0.2">
      <c r="A172" s="7">
        <v>163</v>
      </c>
      <c r="B172" s="4" t="s">
        <v>354</v>
      </c>
      <c r="C172" s="3" t="s">
        <v>522</v>
      </c>
      <c r="D172" s="3" t="s">
        <v>541</v>
      </c>
      <c r="E172" s="35" t="s">
        <v>25</v>
      </c>
      <c r="F172" s="40"/>
      <c r="G172" s="34"/>
      <c r="H172" s="3"/>
      <c r="I172" s="37"/>
      <c r="J172" s="4" t="s">
        <v>33</v>
      </c>
      <c r="K172" s="3" t="s">
        <v>524</v>
      </c>
      <c r="L172" s="38">
        <v>1</v>
      </c>
      <c r="M172" s="3" t="s">
        <v>525</v>
      </c>
      <c r="N172" s="4">
        <v>94</v>
      </c>
      <c r="O172" s="4">
        <v>0</v>
      </c>
      <c r="P172" s="2">
        <f t="shared" si="26"/>
        <v>94</v>
      </c>
      <c r="Q172" s="2" t="str" cm="1">
        <f t="array" ref="Q172">IF(P172="","",(_xlfn.IFS(P172&gt;=95,"優良",P172&gt;=80,"良好",P172&gt;=60,"普通",P172&gt;=50,"やや不良",P172&lt;50,"不良",P172="","")))</f>
        <v>良好</v>
      </c>
      <c r="R172" s="2">
        <v>99</v>
      </c>
      <c r="S172" s="2">
        <v>4</v>
      </c>
      <c r="T172" s="2">
        <f t="shared" si="25"/>
        <v>103</v>
      </c>
      <c r="U172" s="2" t="s">
        <v>35</v>
      </c>
      <c r="V172" s="3" t="s">
        <v>542</v>
      </c>
    </row>
    <row r="173" spans="1:22" ht="70.05" customHeight="1" x14ac:dyDescent="0.2">
      <c r="A173" s="7">
        <v>164</v>
      </c>
      <c r="B173" s="4" t="s">
        <v>354</v>
      </c>
      <c r="C173" s="3" t="s">
        <v>522</v>
      </c>
      <c r="D173" s="3" t="s">
        <v>543</v>
      </c>
      <c r="E173" s="35" t="s">
        <v>25</v>
      </c>
      <c r="F173" s="40"/>
      <c r="G173" s="34"/>
      <c r="H173" s="3"/>
      <c r="I173" s="37"/>
      <c r="J173" s="4" t="s">
        <v>33</v>
      </c>
      <c r="K173" s="3" t="s">
        <v>524</v>
      </c>
      <c r="L173" s="38">
        <v>1</v>
      </c>
      <c r="M173" s="3" t="s">
        <v>525</v>
      </c>
      <c r="N173" s="4">
        <v>93</v>
      </c>
      <c r="O173" s="4">
        <v>0</v>
      </c>
      <c r="P173" s="2">
        <f t="shared" si="26"/>
        <v>93</v>
      </c>
      <c r="Q173" s="2" t="str" cm="1">
        <f t="array" ref="Q173">IF(P173="","",(_xlfn.IFS(P173&gt;=95,"優良",P173&gt;=80,"良好",P173&gt;=60,"普通",P173&gt;=50,"やや不良",P173&lt;50,"不良",P173="","")))</f>
        <v>良好</v>
      </c>
      <c r="R173" s="2">
        <v>90</v>
      </c>
      <c r="S173" s="2">
        <v>0</v>
      </c>
      <c r="T173" s="2">
        <f t="shared" si="25"/>
        <v>90</v>
      </c>
      <c r="U173" s="2" t="s">
        <v>136</v>
      </c>
      <c r="V173" s="3" t="s">
        <v>532</v>
      </c>
    </row>
    <row r="174" spans="1:22" ht="70.05" customHeight="1" x14ac:dyDescent="0.2">
      <c r="A174" s="7">
        <v>165</v>
      </c>
      <c r="B174" s="4" t="s">
        <v>354</v>
      </c>
      <c r="C174" s="3" t="s">
        <v>1632</v>
      </c>
      <c r="D174" s="3" t="s">
        <v>544</v>
      </c>
      <c r="E174" s="35" t="s">
        <v>25</v>
      </c>
      <c r="F174" s="40"/>
      <c r="G174" s="34"/>
      <c r="H174" s="3"/>
      <c r="I174" s="37"/>
      <c r="J174" s="4" t="s">
        <v>33</v>
      </c>
      <c r="K174" s="3" t="s">
        <v>524</v>
      </c>
      <c r="L174" s="38">
        <v>1</v>
      </c>
      <c r="M174" s="3" t="s">
        <v>525</v>
      </c>
      <c r="N174" s="4">
        <v>89</v>
      </c>
      <c r="O174" s="4">
        <v>0</v>
      </c>
      <c r="P174" s="2">
        <f t="shared" si="26"/>
        <v>89</v>
      </c>
      <c r="Q174" s="2" t="str" cm="1">
        <f t="array" ref="Q174">IF(P174="","",(_xlfn.IFS(P174&gt;=95,"優良",P174&gt;=80,"良好",P174&gt;=60,"普通",P174&gt;=50,"やや不良",P174&lt;50,"不良",P174="","")))</f>
        <v>良好</v>
      </c>
      <c r="R174" s="2">
        <v>94</v>
      </c>
      <c r="S174" s="2">
        <v>0</v>
      </c>
      <c r="T174" s="2">
        <f t="shared" si="25"/>
        <v>94</v>
      </c>
      <c r="U174" s="2" t="s">
        <v>136</v>
      </c>
      <c r="V174" s="3" t="s">
        <v>532</v>
      </c>
    </row>
    <row r="175" spans="1:22" ht="70.05" customHeight="1" x14ac:dyDescent="0.2">
      <c r="A175" s="7">
        <v>166</v>
      </c>
      <c r="B175" s="4" t="s">
        <v>354</v>
      </c>
      <c r="C175" s="3" t="s">
        <v>522</v>
      </c>
      <c r="D175" s="3" t="s">
        <v>545</v>
      </c>
      <c r="E175" s="35" t="s">
        <v>25</v>
      </c>
      <c r="F175" s="40"/>
      <c r="G175" s="34"/>
      <c r="H175" s="3"/>
      <c r="I175" s="37"/>
      <c r="J175" s="4" t="s">
        <v>33</v>
      </c>
      <c r="K175" s="3" t="s">
        <v>524</v>
      </c>
      <c r="L175" s="38">
        <v>1</v>
      </c>
      <c r="M175" s="3" t="s">
        <v>525</v>
      </c>
      <c r="N175" s="4">
        <v>89</v>
      </c>
      <c r="O175" s="4">
        <v>0</v>
      </c>
      <c r="P175" s="2">
        <f t="shared" si="26"/>
        <v>89</v>
      </c>
      <c r="Q175" s="2" t="str" cm="1">
        <f t="array" ref="Q175">IF(P175="","",(_xlfn.IFS(P175&gt;=95,"優良",P175&gt;=80,"良好",P175&gt;=60,"普通",P175&gt;=50,"やや不良",P175&lt;50,"不良",P175="","")))</f>
        <v>良好</v>
      </c>
      <c r="R175" s="2">
        <v>91</v>
      </c>
      <c r="S175" s="2">
        <v>0</v>
      </c>
      <c r="T175" s="2">
        <f t="shared" si="25"/>
        <v>91</v>
      </c>
      <c r="U175" s="2" t="s">
        <v>136</v>
      </c>
      <c r="V175" s="3" t="s">
        <v>532</v>
      </c>
    </row>
    <row r="176" spans="1:22" ht="70.05" customHeight="1" x14ac:dyDescent="0.2">
      <c r="A176" s="7">
        <v>167</v>
      </c>
      <c r="B176" s="4" t="s">
        <v>354</v>
      </c>
      <c r="C176" s="3" t="s">
        <v>522</v>
      </c>
      <c r="D176" s="3" t="s">
        <v>546</v>
      </c>
      <c r="E176" s="35" t="s">
        <v>25</v>
      </c>
      <c r="F176" s="40"/>
      <c r="G176" s="34"/>
      <c r="H176" s="3"/>
      <c r="I176" s="37"/>
      <c r="J176" s="4" t="s">
        <v>33</v>
      </c>
      <c r="K176" s="3" t="s">
        <v>524</v>
      </c>
      <c r="L176" s="38">
        <v>1</v>
      </c>
      <c r="M176" s="3" t="s">
        <v>525</v>
      </c>
      <c r="N176" s="4">
        <v>95</v>
      </c>
      <c r="O176" s="4">
        <v>0</v>
      </c>
      <c r="P176" s="2">
        <f t="shared" si="26"/>
        <v>95</v>
      </c>
      <c r="Q176" s="2" t="str" cm="1">
        <f t="array" ref="Q176">IF(P176="","",(_xlfn.IFS(P176&gt;=95,"優良",P176&gt;=80,"良好",P176&gt;=60,"普通",P176&gt;=50,"やや不良",P176&lt;50,"不良",P176="","")))</f>
        <v>優良</v>
      </c>
      <c r="R176" s="2">
        <v>96</v>
      </c>
      <c r="S176" s="2">
        <v>0</v>
      </c>
      <c r="T176" s="2">
        <f t="shared" si="25"/>
        <v>96</v>
      </c>
      <c r="U176" s="2" t="s">
        <v>35</v>
      </c>
      <c r="V176" s="3" t="s">
        <v>528</v>
      </c>
    </row>
    <row r="177" spans="1:22" ht="70.05" customHeight="1" x14ac:dyDescent="0.2">
      <c r="A177" s="7">
        <v>168</v>
      </c>
      <c r="B177" s="4" t="s">
        <v>354</v>
      </c>
      <c r="C177" s="3" t="s">
        <v>522</v>
      </c>
      <c r="D177" s="3" t="s">
        <v>547</v>
      </c>
      <c r="E177" s="35" t="s">
        <v>25</v>
      </c>
      <c r="F177" s="40"/>
      <c r="G177" s="34"/>
      <c r="H177" s="3"/>
      <c r="I177" s="37"/>
      <c r="J177" s="4" t="s">
        <v>33</v>
      </c>
      <c r="K177" s="3" t="s">
        <v>524</v>
      </c>
      <c r="L177" s="38">
        <v>1</v>
      </c>
      <c r="M177" s="3" t="s">
        <v>525</v>
      </c>
      <c r="N177" s="4">
        <v>95</v>
      </c>
      <c r="O177" s="4">
        <v>0</v>
      </c>
      <c r="P177" s="2">
        <f t="shared" si="26"/>
        <v>95</v>
      </c>
      <c r="Q177" s="2" t="str" cm="1">
        <f t="array" ref="Q177">IF(P177="","",(_xlfn.IFS(P177&gt;=95,"優良",P177&gt;=80,"良好",P177&gt;=60,"普通",P177&gt;=50,"やや不良",P177&lt;50,"不良",P177="","")))</f>
        <v>優良</v>
      </c>
      <c r="R177" s="2">
        <v>96</v>
      </c>
      <c r="S177" s="2">
        <v>0</v>
      </c>
      <c r="T177" s="2">
        <f t="shared" si="25"/>
        <v>96</v>
      </c>
      <c r="U177" s="2" t="s">
        <v>35</v>
      </c>
      <c r="V177" s="3" t="s">
        <v>528</v>
      </c>
    </row>
    <row r="178" spans="1:22" ht="96" customHeight="1" x14ac:dyDescent="0.2">
      <c r="A178" s="7">
        <v>169</v>
      </c>
      <c r="B178" s="4" t="s">
        <v>354</v>
      </c>
      <c r="C178" s="3" t="s">
        <v>522</v>
      </c>
      <c r="D178" s="3" t="s">
        <v>548</v>
      </c>
      <c r="E178" s="35" t="s">
        <v>25</v>
      </c>
      <c r="F178" s="40"/>
      <c r="G178" s="34"/>
      <c r="H178" s="3"/>
      <c r="I178" s="37"/>
      <c r="J178" s="4" t="s">
        <v>33</v>
      </c>
      <c r="K178" s="3" t="s">
        <v>524</v>
      </c>
      <c r="L178" s="38">
        <v>1</v>
      </c>
      <c r="M178" s="3" t="s">
        <v>525</v>
      </c>
      <c r="N178" s="4">
        <v>95</v>
      </c>
      <c r="O178" s="4">
        <v>0</v>
      </c>
      <c r="P178" s="2">
        <f t="shared" si="26"/>
        <v>95</v>
      </c>
      <c r="Q178" s="2" t="str" cm="1">
        <f t="array" ref="Q178">IF(P178="","",(_xlfn.IFS(P178&gt;=95,"優良",P178&gt;=80,"良好",P178&gt;=60,"普通",P178&gt;=50,"やや不良",P178&lt;50,"不良",P178="","")))</f>
        <v>優良</v>
      </c>
      <c r="R178" s="2">
        <v>100</v>
      </c>
      <c r="S178" s="2">
        <v>4</v>
      </c>
      <c r="T178" s="2">
        <f>IF(R178+S178&gt;120,"エラー",IF(R178+S178=0,"",R178+S178))</f>
        <v>104</v>
      </c>
      <c r="U178" s="2" t="s">
        <v>35</v>
      </c>
      <c r="V178" s="3" t="s">
        <v>549</v>
      </c>
    </row>
    <row r="179" spans="1:22" ht="96" customHeight="1" x14ac:dyDescent="0.2">
      <c r="A179" s="7">
        <v>170</v>
      </c>
      <c r="B179" s="4" t="s">
        <v>354</v>
      </c>
      <c r="C179" s="3" t="s">
        <v>522</v>
      </c>
      <c r="D179" s="3" t="s">
        <v>550</v>
      </c>
      <c r="E179" s="35" t="s">
        <v>25</v>
      </c>
      <c r="F179" s="40"/>
      <c r="G179" s="34"/>
      <c r="H179" s="3"/>
      <c r="I179" s="37"/>
      <c r="J179" s="4" t="s">
        <v>33</v>
      </c>
      <c r="K179" s="3" t="s">
        <v>524</v>
      </c>
      <c r="L179" s="38">
        <v>1</v>
      </c>
      <c r="M179" s="3" t="s">
        <v>525</v>
      </c>
      <c r="N179" s="4">
        <v>98</v>
      </c>
      <c r="O179" s="4">
        <v>0</v>
      </c>
      <c r="P179" s="2">
        <f t="shared" si="26"/>
        <v>98</v>
      </c>
      <c r="Q179" s="2" t="str" cm="1">
        <f t="array" ref="Q179">IF(P179="","",(_xlfn.IFS(P179&gt;=95,"優良",P179&gt;=80,"良好",P179&gt;=60,"普通",P179&gt;=50,"やや不良",P179&lt;50,"不良",P179="","")))</f>
        <v>優良</v>
      </c>
      <c r="R179" s="2">
        <v>100</v>
      </c>
      <c r="S179" s="2">
        <v>4</v>
      </c>
      <c r="T179" s="2">
        <f t="shared" ref="T179:T186" si="27">IF(R179+S179&gt;120,"エラー",IF(R179+S179=0,"",R179+S179))</f>
        <v>104</v>
      </c>
      <c r="U179" s="2" t="s">
        <v>35</v>
      </c>
      <c r="V179" s="3" t="s">
        <v>549</v>
      </c>
    </row>
    <row r="180" spans="1:22" ht="70.05" customHeight="1" x14ac:dyDescent="0.2">
      <c r="A180" s="7">
        <v>171</v>
      </c>
      <c r="B180" s="4" t="s">
        <v>354</v>
      </c>
      <c r="C180" s="3" t="s">
        <v>522</v>
      </c>
      <c r="D180" s="3" t="s">
        <v>551</v>
      </c>
      <c r="E180" s="35" t="s">
        <v>25</v>
      </c>
      <c r="F180" s="40"/>
      <c r="G180" s="34"/>
      <c r="H180" s="3"/>
      <c r="I180" s="37"/>
      <c r="J180" s="4" t="s">
        <v>33</v>
      </c>
      <c r="K180" s="3" t="s">
        <v>524</v>
      </c>
      <c r="L180" s="38">
        <v>1</v>
      </c>
      <c r="M180" s="3" t="s">
        <v>525</v>
      </c>
      <c r="N180" s="4">
        <v>99</v>
      </c>
      <c r="O180" s="4">
        <v>0</v>
      </c>
      <c r="P180" s="2">
        <f t="shared" si="26"/>
        <v>99</v>
      </c>
      <c r="Q180" s="2" t="str" cm="1">
        <f t="array" ref="Q180">IF(P180="","",(_xlfn.IFS(P180&gt;=95,"優良",P180&gt;=80,"良好",P180&gt;=60,"普通",P180&gt;=50,"やや不良",P180&lt;50,"不良",P180="","")))</f>
        <v>優良</v>
      </c>
      <c r="R180" s="2">
        <v>100</v>
      </c>
      <c r="S180" s="2">
        <v>0</v>
      </c>
      <c r="T180" s="2">
        <f t="shared" si="27"/>
        <v>100</v>
      </c>
      <c r="U180" s="2" t="s">
        <v>35</v>
      </c>
      <c r="V180" s="3" t="s">
        <v>528</v>
      </c>
    </row>
    <row r="181" spans="1:22" ht="70.05" customHeight="1" x14ac:dyDescent="0.2">
      <c r="A181" s="7">
        <v>172</v>
      </c>
      <c r="B181" s="4" t="s">
        <v>354</v>
      </c>
      <c r="C181" s="3" t="s">
        <v>522</v>
      </c>
      <c r="D181" s="3" t="s">
        <v>552</v>
      </c>
      <c r="E181" s="35" t="s">
        <v>25</v>
      </c>
      <c r="F181" s="40"/>
      <c r="G181" s="34"/>
      <c r="H181" s="3"/>
      <c r="I181" s="37"/>
      <c r="J181" s="4" t="s">
        <v>33</v>
      </c>
      <c r="K181" s="3" t="s">
        <v>524</v>
      </c>
      <c r="L181" s="38">
        <v>1</v>
      </c>
      <c r="M181" s="3" t="s">
        <v>525</v>
      </c>
      <c r="N181" s="4">
        <v>98</v>
      </c>
      <c r="O181" s="4">
        <v>0</v>
      </c>
      <c r="P181" s="2">
        <f t="shared" si="26"/>
        <v>98</v>
      </c>
      <c r="Q181" s="2" t="str" cm="1">
        <f t="array" ref="Q181">IF(P181="","",(_xlfn.IFS(P181&gt;=95,"優良",P181&gt;=80,"良好",P181&gt;=60,"普通",P181&gt;=50,"やや不良",P181&lt;50,"不良",P181="","")))</f>
        <v>優良</v>
      </c>
      <c r="R181" s="2">
        <v>98</v>
      </c>
      <c r="S181" s="2">
        <v>0</v>
      </c>
      <c r="T181" s="2">
        <f t="shared" si="27"/>
        <v>98</v>
      </c>
      <c r="U181" s="2" t="s">
        <v>35</v>
      </c>
      <c r="V181" s="3" t="s">
        <v>528</v>
      </c>
    </row>
    <row r="182" spans="1:22" ht="70.05" customHeight="1" x14ac:dyDescent="0.2">
      <c r="A182" s="7">
        <v>173</v>
      </c>
      <c r="B182" s="4" t="s">
        <v>354</v>
      </c>
      <c r="C182" s="3" t="s">
        <v>522</v>
      </c>
      <c r="D182" s="3" t="s">
        <v>553</v>
      </c>
      <c r="E182" s="35" t="s">
        <v>25</v>
      </c>
      <c r="F182" s="40"/>
      <c r="G182" s="34"/>
      <c r="H182" s="3"/>
      <c r="I182" s="37"/>
      <c r="J182" s="4" t="s">
        <v>33</v>
      </c>
      <c r="K182" s="3" t="s">
        <v>524</v>
      </c>
      <c r="L182" s="38">
        <v>1</v>
      </c>
      <c r="M182" s="3" t="s">
        <v>525</v>
      </c>
      <c r="N182" s="4">
        <v>98</v>
      </c>
      <c r="O182" s="4">
        <v>0</v>
      </c>
      <c r="P182" s="2">
        <f t="shared" si="26"/>
        <v>98</v>
      </c>
      <c r="Q182" s="2" t="str" cm="1">
        <f t="array" ref="Q182">IF(P182="","",(_xlfn.IFS(P182&gt;=95,"優良",P182&gt;=80,"良好",P182&gt;=60,"普通",P182&gt;=50,"やや不良",P182&lt;50,"不良",P182="","")))</f>
        <v>優良</v>
      </c>
      <c r="R182" s="2">
        <v>100</v>
      </c>
      <c r="S182" s="2">
        <v>0</v>
      </c>
      <c r="T182" s="2">
        <f t="shared" si="27"/>
        <v>100</v>
      </c>
      <c r="U182" s="2" t="s">
        <v>35</v>
      </c>
      <c r="V182" s="3" t="s">
        <v>528</v>
      </c>
    </row>
    <row r="183" spans="1:22" ht="70.05" customHeight="1" x14ac:dyDescent="0.2">
      <c r="A183" s="7">
        <v>174</v>
      </c>
      <c r="B183" s="4" t="s">
        <v>354</v>
      </c>
      <c r="C183" s="3" t="s">
        <v>522</v>
      </c>
      <c r="D183" s="3" t="s">
        <v>554</v>
      </c>
      <c r="E183" s="35" t="s">
        <v>25</v>
      </c>
      <c r="F183" s="40"/>
      <c r="G183" s="34"/>
      <c r="H183" s="3"/>
      <c r="I183" s="37"/>
      <c r="J183" s="4" t="s">
        <v>33</v>
      </c>
      <c r="K183" s="3" t="s">
        <v>524</v>
      </c>
      <c r="L183" s="38">
        <v>1</v>
      </c>
      <c r="M183" s="3" t="s">
        <v>525</v>
      </c>
      <c r="N183" s="4">
        <v>95</v>
      </c>
      <c r="O183" s="4">
        <v>0</v>
      </c>
      <c r="P183" s="2">
        <f t="shared" si="26"/>
        <v>95</v>
      </c>
      <c r="Q183" s="2" t="str" cm="1">
        <f t="array" ref="Q183">IF(P183="","",(_xlfn.IFS(P183&gt;=95,"優良",P183&gt;=80,"良好",P183&gt;=60,"普通",P183&gt;=50,"やや不良",P183&lt;50,"不良",P183="","")))</f>
        <v>優良</v>
      </c>
      <c r="R183" s="2">
        <v>95</v>
      </c>
      <c r="S183" s="2">
        <v>0</v>
      </c>
      <c r="T183" s="2">
        <f t="shared" si="27"/>
        <v>95</v>
      </c>
      <c r="U183" s="2" t="s">
        <v>35</v>
      </c>
      <c r="V183" s="3" t="s">
        <v>528</v>
      </c>
    </row>
    <row r="184" spans="1:22" ht="70.05" customHeight="1" x14ac:dyDescent="0.2">
      <c r="A184" s="7">
        <v>175</v>
      </c>
      <c r="B184" s="4" t="s">
        <v>354</v>
      </c>
      <c r="C184" s="3" t="s">
        <v>522</v>
      </c>
      <c r="D184" s="3" t="s">
        <v>555</v>
      </c>
      <c r="E184" s="35" t="s">
        <v>25</v>
      </c>
      <c r="F184" s="40"/>
      <c r="G184" s="34"/>
      <c r="H184" s="3"/>
      <c r="I184" s="37"/>
      <c r="J184" s="4" t="s">
        <v>33</v>
      </c>
      <c r="K184" s="3" t="s">
        <v>524</v>
      </c>
      <c r="L184" s="38">
        <v>1</v>
      </c>
      <c r="M184" s="3" t="s">
        <v>525</v>
      </c>
      <c r="N184" s="4">
        <v>99</v>
      </c>
      <c r="O184" s="4">
        <v>0</v>
      </c>
      <c r="P184" s="2">
        <f t="shared" si="26"/>
        <v>99</v>
      </c>
      <c r="Q184" s="2" t="str" cm="1">
        <f t="array" ref="Q184">IF(P184="","",(_xlfn.IFS(P184&gt;=95,"優良",P184&gt;=80,"良好",P184&gt;=60,"普通",P184&gt;=50,"やや不良",P184&lt;50,"不良",P184="","")))</f>
        <v>優良</v>
      </c>
      <c r="R184" s="2">
        <v>100</v>
      </c>
      <c r="S184" s="2">
        <v>0</v>
      </c>
      <c r="T184" s="2">
        <f t="shared" si="27"/>
        <v>100</v>
      </c>
      <c r="U184" s="2" t="s">
        <v>35</v>
      </c>
      <c r="V184" s="3" t="s">
        <v>528</v>
      </c>
    </row>
    <row r="185" spans="1:22" ht="135" customHeight="1" x14ac:dyDescent="0.2">
      <c r="A185" s="7">
        <v>176</v>
      </c>
      <c r="B185" s="4" t="s">
        <v>354</v>
      </c>
      <c r="C185" s="3" t="s">
        <v>556</v>
      </c>
      <c r="D185" s="3" t="s">
        <v>557</v>
      </c>
      <c r="E185" s="35" t="s">
        <v>110</v>
      </c>
      <c r="F185" s="40"/>
      <c r="G185" s="34"/>
      <c r="H185" s="3"/>
      <c r="I185" s="37"/>
      <c r="J185" s="4" t="s">
        <v>33</v>
      </c>
      <c r="K185" s="3" t="s">
        <v>558</v>
      </c>
      <c r="L185" s="38">
        <v>1</v>
      </c>
      <c r="M185" s="3" t="s">
        <v>559</v>
      </c>
      <c r="N185" s="4">
        <v>92</v>
      </c>
      <c r="O185" s="4">
        <v>0</v>
      </c>
      <c r="P185" s="2">
        <f t="shared" si="26"/>
        <v>92</v>
      </c>
      <c r="Q185" s="2" t="str" cm="1">
        <f t="array" ref="Q185">IF(P185="","",(_xlfn.IFS(P185&gt;=95,"優良",P185&gt;=80,"良好",P185&gt;=60,"普通",P185&gt;=50,"やや不良",P185&lt;50,"不良",P185="","")))</f>
        <v>良好</v>
      </c>
      <c r="R185" s="2">
        <v>92</v>
      </c>
      <c r="S185" s="2">
        <v>5</v>
      </c>
      <c r="T185" s="2">
        <f t="shared" si="27"/>
        <v>97</v>
      </c>
      <c r="U185" s="2" t="str" cm="1">
        <f t="array" ref="U185">IF(T185="","",(_xlfn.IFS(T185&gt;=95,"優良",T185&gt;=80,"良好",T185&gt;=60,"普通",T185&gt;=50,"やや不良",T185&lt;50,"不良",T185="","")))</f>
        <v>優良</v>
      </c>
      <c r="V185" s="3" t="s">
        <v>560</v>
      </c>
    </row>
    <row r="186" spans="1:22" ht="83.1" customHeight="1" x14ac:dyDescent="0.2">
      <c r="A186" s="7">
        <v>177</v>
      </c>
      <c r="B186" s="4" t="s">
        <v>354</v>
      </c>
      <c r="C186" s="3" t="s">
        <v>561</v>
      </c>
      <c r="D186" s="3" t="s">
        <v>562</v>
      </c>
      <c r="E186" s="35" t="s">
        <v>25</v>
      </c>
      <c r="F186" s="40"/>
      <c r="G186" s="34"/>
      <c r="H186" s="3"/>
      <c r="I186" s="37"/>
      <c r="J186" s="4" t="s">
        <v>53</v>
      </c>
      <c r="K186" s="3" t="s">
        <v>563</v>
      </c>
      <c r="L186" s="38">
        <v>0.71799999999999997</v>
      </c>
      <c r="M186" s="3" t="s">
        <v>564</v>
      </c>
      <c r="N186" s="4">
        <v>94</v>
      </c>
      <c r="O186" s="4">
        <v>5</v>
      </c>
      <c r="P186" s="2">
        <f t="shared" si="26"/>
        <v>99</v>
      </c>
      <c r="Q186" s="2" t="str" cm="1">
        <f t="array" ref="Q186">IF(P186="","",(_xlfn.IFS(P186&gt;=95,"優良",P186&gt;=80,"良好",P186&gt;=60,"普通",P186&gt;=50,"やや不良",P186&lt;50,"不良",P186="","")))</f>
        <v>優良</v>
      </c>
      <c r="R186" s="2">
        <v>97</v>
      </c>
      <c r="S186" s="2">
        <v>5</v>
      </c>
      <c r="T186" s="2">
        <f t="shared" si="27"/>
        <v>102</v>
      </c>
      <c r="U186" s="2" t="str" cm="1">
        <f t="array" ref="U186">IF(T186="","",(_xlfn.IFS(T186&gt;=95,"優良",T186&gt;=80,"良好",T186&gt;=60,"普通",T186&gt;=50,"やや不良",T186&lt;50,"不良",T186="","")))</f>
        <v>優良</v>
      </c>
      <c r="V186" s="3" t="s">
        <v>565</v>
      </c>
    </row>
    <row r="187" spans="1:22" ht="70.05" customHeight="1" x14ac:dyDescent="0.2">
      <c r="A187" s="7">
        <v>178</v>
      </c>
      <c r="B187" s="4" t="s">
        <v>354</v>
      </c>
      <c r="C187" s="3" t="s">
        <v>566</v>
      </c>
      <c r="D187" s="3" t="s">
        <v>567</v>
      </c>
      <c r="E187" s="35" t="s">
        <v>568</v>
      </c>
      <c r="F187" s="40"/>
      <c r="G187" s="34"/>
      <c r="H187" s="3"/>
      <c r="I187" s="37"/>
      <c r="J187" s="4"/>
      <c r="K187" s="3"/>
      <c r="L187" s="38"/>
      <c r="M187" s="3"/>
      <c r="N187" s="65" t="s">
        <v>569</v>
      </c>
      <c r="O187" s="65"/>
      <c r="P187" s="65"/>
      <c r="Q187" s="65"/>
      <c r="R187" s="65"/>
      <c r="S187" s="65"/>
      <c r="T187" s="65"/>
      <c r="U187" s="65"/>
      <c r="V187" s="3" t="s">
        <v>570</v>
      </c>
    </row>
    <row r="188" spans="1:22" ht="298.05" customHeight="1" x14ac:dyDescent="0.2">
      <c r="A188" s="7">
        <v>179</v>
      </c>
      <c r="B188" s="4" t="s">
        <v>354</v>
      </c>
      <c r="C188" s="3" t="s">
        <v>572</v>
      </c>
      <c r="D188" s="3" t="s">
        <v>573</v>
      </c>
      <c r="E188" s="35" t="s">
        <v>32</v>
      </c>
      <c r="F188" s="40"/>
      <c r="G188" s="34" t="s">
        <v>574</v>
      </c>
      <c r="H188" s="3" t="s">
        <v>575</v>
      </c>
      <c r="I188" s="37"/>
      <c r="J188" s="4"/>
      <c r="K188" s="3"/>
      <c r="L188" s="38"/>
      <c r="M188" s="3"/>
      <c r="N188" s="4">
        <v>100</v>
      </c>
      <c r="O188" s="4">
        <v>10</v>
      </c>
      <c r="P188" s="2">
        <f t="shared" ref="P188:P239" si="28">IF(N188+O188&gt;120,"エラー",IF(N188+O188=0,"",N188+O188))</f>
        <v>110</v>
      </c>
      <c r="Q188" s="2" t="str" cm="1">
        <f t="array" ref="Q188">IF(P188="","",(_xlfn.IFS(P188&gt;=95,"優良",P188&gt;=80,"良好",P188&gt;=60,"普通",P188&gt;=50,"やや不良",P188&lt;50,"不良",P188="","")))</f>
        <v>優良</v>
      </c>
      <c r="R188" s="2">
        <v>99</v>
      </c>
      <c r="S188" s="2">
        <v>20</v>
      </c>
      <c r="T188" s="2">
        <v>119</v>
      </c>
      <c r="U188" s="2" t="str" cm="1">
        <f t="array" ref="U188">IF(T188="","",(_xlfn.IFS(T188&gt;=95,"優良",T188&gt;=80,"良好",T188&gt;=60,"普通",T188&gt;=50,"やや不良",T188&lt;50,"不良",T188="","")))</f>
        <v>優良</v>
      </c>
      <c r="V188" s="3" t="s">
        <v>1685</v>
      </c>
    </row>
    <row r="189" spans="1:22" ht="278.10000000000002" customHeight="1" x14ac:dyDescent="0.2">
      <c r="A189" s="7">
        <v>180</v>
      </c>
      <c r="B189" s="4" t="s">
        <v>354</v>
      </c>
      <c r="C189" s="3" t="s">
        <v>576</v>
      </c>
      <c r="D189" s="3" t="s">
        <v>577</v>
      </c>
      <c r="E189" s="35" t="s">
        <v>32</v>
      </c>
      <c r="F189" s="40"/>
      <c r="G189" s="34" t="s">
        <v>574</v>
      </c>
      <c r="H189" s="3" t="s">
        <v>578</v>
      </c>
      <c r="I189" s="37"/>
      <c r="J189" s="4"/>
      <c r="K189" s="3"/>
      <c r="L189" s="38"/>
      <c r="M189" s="3"/>
      <c r="N189" s="4">
        <v>100</v>
      </c>
      <c r="O189" s="4">
        <v>15</v>
      </c>
      <c r="P189" s="2">
        <f t="shared" si="28"/>
        <v>115</v>
      </c>
      <c r="Q189" s="2" t="str" cm="1">
        <f t="array" ref="Q189">IF(P189="","",(_xlfn.IFS(P189&gt;=95,"優良",P189&gt;=80,"良好",P189&gt;=60,"普通",P189&gt;=50,"やや不良",P189&lt;50,"不良",P189="","")))</f>
        <v>優良</v>
      </c>
      <c r="R189" s="2">
        <v>100</v>
      </c>
      <c r="S189" s="2">
        <v>20</v>
      </c>
      <c r="T189" s="2">
        <v>120</v>
      </c>
      <c r="U189" s="2" t="str" cm="1">
        <f t="array" ref="U189">IF(T189="","",(_xlfn.IFS(T189&gt;=95,"優良",T189&gt;=80,"良好",T189&gt;=60,"普通",T189&gt;=50,"やや不良",T189&lt;50,"不良",T189="","")))</f>
        <v>優良</v>
      </c>
      <c r="V189" s="3" t="s">
        <v>1686</v>
      </c>
    </row>
    <row r="190" spans="1:22" ht="278.10000000000002" customHeight="1" x14ac:dyDescent="0.2">
      <c r="A190" s="7">
        <v>181</v>
      </c>
      <c r="B190" s="4" t="s">
        <v>354</v>
      </c>
      <c r="C190" s="3" t="s">
        <v>579</v>
      </c>
      <c r="D190" s="3" t="s">
        <v>577</v>
      </c>
      <c r="E190" s="35" t="s">
        <v>32</v>
      </c>
      <c r="F190" s="40"/>
      <c r="G190" s="34" t="s">
        <v>574</v>
      </c>
      <c r="H190" s="3" t="s">
        <v>578</v>
      </c>
      <c r="I190" s="37"/>
      <c r="J190" s="4"/>
      <c r="K190" s="3"/>
      <c r="L190" s="38"/>
      <c r="M190" s="3"/>
      <c r="N190" s="4">
        <v>100</v>
      </c>
      <c r="O190" s="4">
        <v>15</v>
      </c>
      <c r="P190" s="2">
        <f t="shared" si="28"/>
        <v>115</v>
      </c>
      <c r="Q190" s="2" t="str" cm="1">
        <f t="array" ref="Q190">IF(P190="","",(_xlfn.IFS(P190&gt;=95,"優良",P190&gt;=80,"良好",P190&gt;=60,"普通",P190&gt;=50,"やや不良",P190&lt;50,"不良",P190="","")))</f>
        <v>優良</v>
      </c>
      <c r="R190" s="2">
        <v>100</v>
      </c>
      <c r="S190" s="2">
        <v>20</v>
      </c>
      <c r="T190" s="2">
        <v>120</v>
      </c>
      <c r="U190" s="2" t="str" cm="1">
        <f t="array" ref="U190">IF(T190="","",(_xlfn.IFS(T190&gt;=95,"優良",T190&gt;=80,"良好",T190&gt;=60,"普通",T190&gt;=50,"やや不良",T190&lt;50,"不良",T190="","")))</f>
        <v>優良</v>
      </c>
      <c r="V190" s="3" t="s">
        <v>1687</v>
      </c>
    </row>
    <row r="191" spans="1:22" ht="278.10000000000002" customHeight="1" x14ac:dyDescent="0.2">
      <c r="A191" s="7">
        <v>182</v>
      </c>
      <c r="B191" s="4" t="s">
        <v>354</v>
      </c>
      <c r="C191" s="3" t="s">
        <v>580</v>
      </c>
      <c r="D191" s="3" t="s">
        <v>577</v>
      </c>
      <c r="E191" s="35" t="s">
        <v>32</v>
      </c>
      <c r="F191" s="40"/>
      <c r="G191" s="34" t="s">
        <v>574</v>
      </c>
      <c r="H191" s="3" t="s">
        <v>578</v>
      </c>
      <c r="I191" s="37"/>
      <c r="J191" s="4"/>
      <c r="K191" s="3"/>
      <c r="L191" s="38"/>
      <c r="M191" s="3"/>
      <c r="N191" s="4">
        <v>100</v>
      </c>
      <c r="O191" s="4">
        <v>15</v>
      </c>
      <c r="P191" s="2">
        <f t="shared" si="28"/>
        <v>115</v>
      </c>
      <c r="Q191" s="2" t="str" cm="1">
        <f t="array" ref="Q191">IF(P191="","",(_xlfn.IFS(P191&gt;=95,"優良",P191&gt;=80,"良好",P191&gt;=60,"普通",P191&gt;=50,"やや不良",P191&lt;50,"不良",P191="","")))</f>
        <v>優良</v>
      </c>
      <c r="R191" s="2">
        <v>99</v>
      </c>
      <c r="S191" s="2">
        <v>20</v>
      </c>
      <c r="T191" s="2">
        <v>119</v>
      </c>
      <c r="U191" s="2" t="str" cm="1">
        <f t="array" ref="U191">IF(T191="","",(_xlfn.IFS(T191&gt;=95,"優良",T191&gt;=80,"良好",T191&gt;=60,"普通",T191&gt;=50,"やや不良",T191&lt;50,"不良",T191="","")))</f>
        <v>優良</v>
      </c>
      <c r="V191" s="3" t="s">
        <v>1688</v>
      </c>
    </row>
    <row r="192" spans="1:22" ht="278.10000000000002" customHeight="1" x14ac:dyDescent="0.2">
      <c r="A192" s="7">
        <v>183</v>
      </c>
      <c r="B192" s="4" t="s">
        <v>354</v>
      </c>
      <c r="C192" s="3" t="s">
        <v>581</v>
      </c>
      <c r="D192" s="3" t="s">
        <v>577</v>
      </c>
      <c r="E192" s="35" t="s">
        <v>32</v>
      </c>
      <c r="F192" s="40"/>
      <c r="G192" s="34" t="s">
        <v>574</v>
      </c>
      <c r="H192" s="3" t="s">
        <v>578</v>
      </c>
      <c r="I192" s="37"/>
      <c r="J192" s="4"/>
      <c r="K192" s="3"/>
      <c r="L192" s="38"/>
      <c r="M192" s="3"/>
      <c r="N192" s="4">
        <v>99</v>
      </c>
      <c r="O192" s="4">
        <v>5</v>
      </c>
      <c r="P192" s="2">
        <f t="shared" si="28"/>
        <v>104</v>
      </c>
      <c r="Q192" s="2" t="str" cm="1">
        <f t="array" ref="Q192">IF(P192="","",(_xlfn.IFS(P192&gt;=95,"優良",P192&gt;=80,"良好",P192&gt;=60,"普通",P192&gt;=50,"やや不良",P192&lt;50,"不良",P192="","")))</f>
        <v>優良</v>
      </c>
      <c r="R192" s="2">
        <v>99</v>
      </c>
      <c r="S192" s="2">
        <v>20</v>
      </c>
      <c r="T192" s="2">
        <v>119</v>
      </c>
      <c r="U192" s="2" t="str" cm="1">
        <f t="array" ref="U192">IF(T192="","",(_xlfn.IFS(T192&gt;=95,"優良",T192&gt;=80,"良好",T192&gt;=60,"普通",T192&gt;=50,"やや不良",T192&lt;50,"不良",T192="","")))</f>
        <v>優良</v>
      </c>
      <c r="V192" s="3" t="s">
        <v>1689</v>
      </c>
    </row>
    <row r="193" spans="1:22" ht="278.10000000000002" customHeight="1" x14ac:dyDescent="0.2">
      <c r="A193" s="7">
        <v>184</v>
      </c>
      <c r="B193" s="4" t="s">
        <v>354</v>
      </c>
      <c r="C193" s="3" t="s">
        <v>582</v>
      </c>
      <c r="D193" s="3" t="s">
        <v>577</v>
      </c>
      <c r="E193" s="35" t="s">
        <v>32</v>
      </c>
      <c r="F193" s="40"/>
      <c r="G193" s="34" t="s">
        <v>574</v>
      </c>
      <c r="H193" s="3" t="s">
        <v>578</v>
      </c>
      <c r="I193" s="37"/>
      <c r="J193" s="4"/>
      <c r="K193" s="3"/>
      <c r="L193" s="38"/>
      <c r="M193" s="3"/>
      <c r="N193" s="4">
        <v>94</v>
      </c>
      <c r="O193" s="4">
        <v>-5</v>
      </c>
      <c r="P193" s="2">
        <f t="shared" si="28"/>
        <v>89</v>
      </c>
      <c r="Q193" s="2" t="str" cm="1">
        <f t="array" ref="Q193">IF(P193="","",(_xlfn.IFS(P193&gt;=95,"優良",P193&gt;=80,"良好",P193&gt;=60,"普通",P193&gt;=50,"やや不良",P193&lt;50,"不良",P193="","")))</f>
        <v>良好</v>
      </c>
      <c r="R193" s="2">
        <v>96</v>
      </c>
      <c r="S193" s="2">
        <v>-5</v>
      </c>
      <c r="T193" s="2">
        <v>91</v>
      </c>
      <c r="U193" s="2" t="str" cm="1">
        <f t="array" ref="U193">IF(T193="","",(_xlfn.IFS(T193&gt;=95,"優良",T193&gt;=80,"良好",T193&gt;=60,"普通",T193&gt;=50,"やや不良",T193&lt;50,"不良",T193="","")))</f>
        <v>良好</v>
      </c>
      <c r="V193" s="3" t="s">
        <v>1690</v>
      </c>
    </row>
    <row r="194" spans="1:22" ht="278.10000000000002" customHeight="1" x14ac:dyDescent="0.2">
      <c r="A194" s="7">
        <v>185</v>
      </c>
      <c r="B194" s="4" t="s">
        <v>354</v>
      </c>
      <c r="C194" s="3" t="s">
        <v>583</v>
      </c>
      <c r="D194" s="3" t="s">
        <v>577</v>
      </c>
      <c r="E194" s="35" t="s">
        <v>32</v>
      </c>
      <c r="F194" s="40"/>
      <c r="G194" s="34" t="s">
        <v>574</v>
      </c>
      <c r="H194" s="3" t="s">
        <v>578</v>
      </c>
      <c r="I194" s="37"/>
      <c r="J194" s="4"/>
      <c r="K194" s="3"/>
      <c r="L194" s="38"/>
      <c r="M194" s="3"/>
      <c r="N194" s="4">
        <v>100</v>
      </c>
      <c r="O194" s="4">
        <v>5</v>
      </c>
      <c r="P194" s="2">
        <f t="shared" si="28"/>
        <v>105</v>
      </c>
      <c r="Q194" s="2" t="str" cm="1">
        <f t="array" ref="Q194">IF(P194="","",(_xlfn.IFS(P194&gt;=95,"優良",P194&gt;=80,"良好",P194&gt;=60,"普通",P194&gt;=50,"やや不良",P194&lt;50,"不良",P194="","")))</f>
        <v>優良</v>
      </c>
      <c r="R194" s="2">
        <v>100</v>
      </c>
      <c r="S194" s="2">
        <v>20</v>
      </c>
      <c r="T194" s="2">
        <v>120</v>
      </c>
      <c r="U194" s="2" t="str" cm="1">
        <f t="array" ref="U194">IF(T194="","",(_xlfn.IFS(T194&gt;=95,"優良",T194&gt;=80,"良好",T194&gt;=60,"普通",T194&gt;=50,"やや不良",T194&lt;50,"不良",T194="","")))</f>
        <v>優良</v>
      </c>
      <c r="V194" s="3" t="s">
        <v>1691</v>
      </c>
    </row>
    <row r="195" spans="1:22" ht="278.10000000000002" customHeight="1" x14ac:dyDescent="0.2">
      <c r="A195" s="7">
        <v>186</v>
      </c>
      <c r="B195" s="4" t="s">
        <v>354</v>
      </c>
      <c r="C195" s="3" t="s">
        <v>584</v>
      </c>
      <c r="D195" s="3" t="s">
        <v>577</v>
      </c>
      <c r="E195" s="35" t="s">
        <v>32</v>
      </c>
      <c r="F195" s="40"/>
      <c r="G195" s="34" t="s">
        <v>574</v>
      </c>
      <c r="H195" s="3" t="s">
        <v>575</v>
      </c>
      <c r="I195" s="37"/>
      <c r="J195" s="4"/>
      <c r="K195" s="3"/>
      <c r="L195" s="38"/>
      <c r="M195" s="3"/>
      <c r="N195" s="4">
        <v>99</v>
      </c>
      <c r="O195" s="4">
        <v>10</v>
      </c>
      <c r="P195" s="2">
        <f t="shared" si="28"/>
        <v>109</v>
      </c>
      <c r="Q195" s="2" t="str" cm="1">
        <f t="array" ref="Q195">IF(P195="","",(_xlfn.IFS(P195&gt;=95,"優良",P195&gt;=80,"良好",P195&gt;=60,"普通",P195&gt;=50,"やや不良",P195&lt;50,"不良",P195="","")))</f>
        <v>優良</v>
      </c>
      <c r="R195" s="2">
        <v>99</v>
      </c>
      <c r="S195" s="2">
        <v>20</v>
      </c>
      <c r="T195" s="2">
        <v>119</v>
      </c>
      <c r="U195" s="2" t="str" cm="1">
        <f t="array" ref="U195">IF(T195="","",(_xlfn.IFS(T195&gt;=95,"優良",T195&gt;=80,"良好",T195&gt;=60,"普通",T195&gt;=50,"やや不良",T195&lt;50,"不良",T195="","")))</f>
        <v>優良</v>
      </c>
      <c r="V195" s="3" t="s">
        <v>1692</v>
      </c>
    </row>
    <row r="196" spans="1:22" ht="278.10000000000002" customHeight="1" x14ac:dyDescent="0.2">
      <c r="A196" s="7">
        <v>187</v>
      </c>
      <c r="B196" s="4" t="s">
        <v>354</v>
      </c>
      <c r="C196" s="3" t="s">
        <v>585</v>
      </c>
      <c r="D196" s="3" t="s">
        <v>577</v>
      </c>
      <c r="E196" s="35" t="s">
        <v>32</v>
      </c>
      <c r="F196" s="40"/>
      <c r="G196" s="34" t="s">
        <v>574</v>
      </c>
      <c r="H196" s="3" t="s">
        <v>578</v>
      </c>
      <c r="I196" s="37"/>
      <c r="J196" s="4"/>
      <c r="K196" s="3"/>
      <c r="L196" s="38"/>
      <c r="M196" s="3"/>
      <c r="N196" s="4">
        <v>98</v>
      </c>
      <c r="O196" s="4">
        <v>20</v>
      </c>
      <c r="P196" s="2">
        <f t="shared" si="28"/>
        <v>118</v>
      </c>
      <c r="Q196" s="2" t="str" cm="1">
        <f t="array" ref="Q196">IF(P196="","",(_xlfn.IFS(P196&gt;=95,"優良",P196&gt;=80,"良好",P196&gt;=60,"普通",P196&gt;=50,"やや不良",P196&lt;50,"不良",P196="","")))</f>
        <v>優良</v>
      </c>
      <c r="R196" s="2">
        <v>98</v>
      </c>
      <c r="S196" s="2">
        <v>20</v>
      </c>
      <c r="T196" s="2">
        <v>118</v>
      </c>
      <c r="U196" s="2" t="str" cm="1">
        <f t="array" ref="U196">IF(T196="","",(_xlfn.IFS(T196&gt;=95,"優良",T196&gt;=80,"良好",T196&gt;=60,"普通",T196&gt;=50,"やや不良",T196&lt;50,"不良",T196="","")))</f>
        <v>優良</v>
      </c>
      <c r="V196" s="16" t="s">
        <v>1697</v>
      </c>
    </row>
    <row r="197" spans="1:22" ht="278.10000000000002" customHeight="1" x14ac:dyDescent="0.2">
      <c r="A197" s="7">
        <v>188</v>
      </c>
      <c r="B197" s="4" t="s">
        <v>354</v>
      </c>
      <c r="C197" s="3" t="s">
        <v>586</v>
      </c>
      <c r="D197" s="3" t="s">
        <v>577</v>
      </c>
      <c r="E197" s="35" t="s">
        <v>32</v>
      </c>
      <c r="F197" s="40"/>
      <c r="G197" s="34" t="s">
        <v>574</v>
      </c>
      <c r="H197" s="3" t="s">
        <v>578</v>
      </c>
      <c r="I197" s="37"/>
      <c r="J197" s="4"/>
      <c r="K197" s="3"/>
      <c r="L197" s="38"/>
      <c r="M197" s="3"/>
      <c r="N197" s="4">
        <v>100</v>
      </c>
      <c r="O197" s="4">
        <v>15</v>
      </c>
      <c r="P197" s="2">
        <f t="shared" si="28"/>
        <v>115</v>
      </c>
      <c r="Q197" s="2" t="str" cm="1">
        <f t="array" ref="Q197">IF(P197="","",(_xlfn.IFS(P197&gt;=95,"優良",P197&gt;=80,"良好",P197&gt;=60,"普通",P197&gt;=50,"やや不良",P197&lt;50,"不良",P197="","")))</f>
        <v>優良</v>
      </c>
      <c r="R197" s="2">
        <v>100</v>
      </c>
      <c r="S197" s="2">
        <v>20</v>
      </c>
      <c r="T197" s="2">
        <v>120</v>
      </c>
      <c r="U197" s="2" t="str" cm="1">
        <f t="array" ref="U197">IF(T197="","",(_xlfn.IFS(T197&gt;=95,"優良",T197&gt;=80,"良好",T197&gt;=60,"普通",T197&gt;=50,"やや不良",T197&lt;50,"不良",T197="","")))</f>
        <v>優良</v>
      </c>
      <c r="V197" s="16" t="s">
        <v>1698</v>
      </c>
    </row>
    <row r="198" spans="1:22" ht="278.10000000000002" customHeight="1" x14ac:dyDescent="0.2">
      <c r="A198" s="7">
        <v>189</v>
      </c>
      <c r="B198" s="4" t="s">
        <v>354</v>
      </c>
      <c r="C198" s="3" t="s">
        <v>587</v>
      </c>
      <c r="D198" s="3" t="s">
        <v>577</v>
      </c>
      <c r="E198" s="35" t="s">
        <v>32</v>
      </c>
      <c r="F198" s="40"/>
      <c r="G198" s="34" t="s">
        <v>574</v>
      </c>
      <c r="H198" s="3" t="s">
        <v>578</v>
      </c>
      <c r="I198" s="37"/>
      <c r="J198" s="4"/>
      <c r="K198" s="3"/>
      <c r="L198" s="38"/>
      <c r="M198" s="3"/>
      <c r="N198" s="4">
        <v>99</v>
      </c>
      <c r="O198" s="4">
        <v>15</v>
      </c>
      <c r="P198" s="2">
        <f t="shared" si="28"/>
        <v>114</v>
      </c>
      <c r="Q198" s="2" t="str" cm="1">
        <f t="array" ref="Q198">IF(P198="","",(_xlfn.IFS(P198&gt;=95,"優良",P198&gt;=80,"良好",P198&gt;=60,"普通",P198&gt;=50,"やや不良",P198&lt;50,"不良",P198="","")))</f>
        <v>優良</v>
      </c>
      <c r="R198" s="2">
        <v>98</v>
      </c>
      <c r="S198" s="2">
        <v>20</v>
      </c>
      <c r="T198" s="2">
        <v>118</v>
      </c>
      <c r="U198" s="2" t="str" cm="1">
        <f t="array" ref="U198">IF(T198="","",(_xlfn.IFS(T198&gt;=95,"優良",T198&gt;=80,"良好",T198&gt;=60,"普通",T198&gt;=50,"やや不良",T198&lt;50,"不良",T198="","")))</f>
        <v>優良</v>
      </c>
      <c r="V198" s="16" t="s">
        <v>1699</v>
      </c>
    </row>
    <row r="199" spans="1:22" ht="278.10000000000002" customHeight="1" x14ac:dyDescent="0.2">
      <c r="A199" s="7">
        <v>190</v>
      </c>
      <c r="B199" s="4" t="s">
        <v>354</v>
      </c>
      <c r="C199" s="3" t="s">
        <v>588</v>
      </c>
      <c r="D199" s="3" t="s">
        <v>577</v>
      </c>
      <c r="E199" s="35" t="s">
        <v>32</v>
      </c>
      <c r="F199" s="40"/>
      <c r="G199" s="34" t="s">
        <v>574</v>
      </c>
      <c r="H199" s="3" t="s">
        <v>578</v>
      </c>
      <c r="I199" s="37"/>
      <c r="J199" s="4"/>
      <c r="K199" s="3"/>
      <c r="L199" s="38"/>
      <c r="M199" s="3"/>
      <c r="N199" s="4">
        <v>100</v>
      </c>
      <c r="O199" s="4">
        <v>15</v>
      </c>
      <c r="P199" s="2">
        <f t="shared" si="28"/>
        <v>115</v>
      </c>
      <c r="Q199" s="2" t="str" cm="1">
        <f t="array" ref="Q199">IF(P199="","",(_xlfn.IFS(P199&gt;=95,"優良",P199&gt;=80,"良好",P199&gt;=60,"普通",P199&gt;=50,"やや不良",P199&lt;50,"不良",P199="","")))</f>
        <v>優良</v>
      </c>
      <c r="R199" s="2">
        <v>100</v>
      </c>
      <c r="S199" s="2">
        <v>20</v>
      </c>
      <c r="T199" s="2">
        <v>120</v>
      </c>
      <c r="U199" s="2" t="str" cm="1">
        <f t="array" ref="U199">IF(T199="","",(_xlfn.IFS(T199&gt;=95,"優良",T199&gt;=80,"良好",T199&gt;=60,"普通",T199&gt;=50,"やや不良",T199&lt;50,"不良",T199="","")))</f>
        <v>優良</v>
      </c>
      <c r="V199" s="3" t="s">
        <v>1693</v>
      </c>
    </row>
    <row r="200" spans="1:22" ht="278.10000000000002" customHeight="1" x14ac:dyDescent="0.2">
      <c r="A200" s="7">
        <v>191</v>
      </c>
      <c r="B200" s="4" t="s">
        <v>354</v>
      </c>
      <c r="C200" s="3" t="s">
        <v>589</v>
      </c>
      <c r="D200" s="3" t="s">
        <v>577</v>
      </c>
      <c r="E200" s="35" t="s">
        <v>32</v>
      </c>
      <c r="F200" s="40"/>
      <c r="G200" s="34" t="s">
        <v>574</v>
      </c>
      <c r="H200" s="3" t="s">
        <v>578</v>
      </c>
      <c r="I200" s="37"/>
      <c r="J200" s="4"/>
      <c r="K200" s="3"/>
      <c r="L200" s="38"/>
      <c r="M200" s="3"/>
      <c r="N200" s="4">
        <v>99</v>
      </c>
      <c r="O200" s="4">
        <v>5</v>
      </c>
      <c r="P200" s="2">
        <f t="shared" si="28"/>
        <v>104</v>
      </c>
      <c r="Q200" s="2" t="str" cm="1">
        <f t="array" ref="Q200">IF(P200="","",(_xlfn.IFS(P200&gt;=95,"優良",P200&gt;=80,"良好",P200&gt;=60,"普通",P200&gt;=50,"やや不良",P200&lt;50,"不良",P200="","")))</f>
        <v>優良</v>
      </c>
      <c r="R200" s="2">
        <v>99</v>
      </c>
      <c r="S200" s="2">
        <v>15</v>
      </c>
      <c r="T200" s="2">
        <v>114</v>
      </c>
      <c r="U200" s="2" t="str" cm="1">
        <f t="array" ref="U200">IF(T200="","",(_xlfn.IFS(T200&gt;=95,"優良",T200&gt;=80,"良好",T200&gt;=60,"普通",T200&gt;=50,"やや不良",T200&lt;50,"不良",T200="","")))</f>
        <v>優良</v>
      </c>
      <c r="V200" s="16" t="s">
        <v>1700</v>
      </c>
    </row>
    <row r="201" spans="1:22" ht="278.10000000000002" customHeight="1" x14ac:dyDescent="0.2">
      <c r="A201" s="7">
        <v>192</v>
      </c>
      <c r="B201" s="4" t="s">
        <v>354</v>
      </c>
      <c r="C201" s="3" t="s">
        <v>590</v>
      </c>
      <c r="D201" s="3" t="s">
        <v>577</v>
      </c>
      <c r="E201" s="35" t="s">
        <v>32</v>
      </c>
      <c r="F201" s="40"/>
      <c r="G201" s="34" t="s">
        <v>574</v>
      </c>
      <c r="H201" s="3" t="s">
        <v>578</v>
      </c>
      <c r="I201" s="37"/>
      <c r="J201" s="4"/>
      <c r="K201" s="3"/>
      <c r="L201" s="38"/>
      <c r="M201" s="3"/>
      <c r="N201" s="4">
        <v>100</v>
      </c>
      <c r="O201" s="4">
        <v>5</v>
      </c>
      <c r="P201" s="2">
        <f t="shared" si="28"/>
        <v>105</v>
      </c>
      <c r="Q201" s="2" t="str" cm="1">
        <f t="array" ref="Q201">IF(P201="","",(_xlfn.IFS(P201&gt;=95,"優良",P201&gt;=80,"良好",P201&gt;=60,"普通",P201&gt;=50,"やや不良",P201&lt;50,"不良",P201="","")))</f>
        <v>優良</v>
      </c>
      <c r="R201" s="2">
        <v>100</v>
      </c>
      <c r="S201" s="2">
        <v>15</v>
      </c>
      <c r="T201" s="2">
        <v>115</v>
      </c>
      <c r="U201" s="2" t="str" cm="1">
        <f t="array" ref="U201">IF(T201="","",(_xlfn.IFS(T201&gt;=95,"優良",T201&gt;=80,"良好",T201&gt;=60,"普通",T201&gt;=50,"やや不良",T201&lt;50,"不良",T201="","")))</f>
        <v>優良</v>
      </c>
      <c r="V201" s="3" t="s">
        <v>1694</v>
      </c>
    </row>
    <row r="202" spans="1:22" ht="278.10000000000002" customHeight="1" x14ac:dyDescent="0.2">
      <c r="A202" s="7">
        <v>193</v>
      </c>
      <c r="B202" s="4" t="s">
        <v>354</v>
      </c>
      <c r="C202" s="3" t="s">
        <v>591</v>
      </c>
      <c r="D202" s="3" t="s">
        <v>577</v>
      </c>
      <c r="E202" s="35" t="s">
        <v>32</v>
      </c>
      <c r="F202" s="40"/>
      <c r="G202" s="34" t="s">
        <v>574</v>
      </c>
      <c r="H202" s="3" t="s">
        <v>578</v>
      </c>
      <c r="I202" s="37"/>
      <c r="J202" s="4"/>
      <c r="K202" s="3"/>
      <c r="L202" s="38"/>
      <c r="M202" s="3"/>
      <c r="N202" s="4">
        <v>100</v>
      </c>
      <c r="O202" s="4">
        <v>10</v>
      </c>
      <c r="P202" s="2">
        <f t="shared" si="28"/>
        <v>110</v>
      </c>
      <c r="Q202" s="2" t="str" cm="1">
        <f t="array" ref="Q202">IF(P202="","",(_xlfn.IFS(P202&gt;=95,"優良",P202&gt;=80,"良好",P202&gt;=60,"普通",P202&gt;=50,"やや不良",P202&lt;50,"不良",P202="","")))</f>
        <v>優良</v>
      </c>
      <c r="R202" s="2">
        <v>100</v>
      </c>
      <c r="S202" s="2">
        <v>20</v>
      </c>
      <c r="T202" s="2">
        <v>120</v>
      </c>
      <c r="U202" s="2" t="str" cm="1">
        <f t="array" ref="U202">IF(T202="","",(_xlfn.IFS(T202&gt;=95,"優良",T202&gt;=80,"良好",T202&gt;=60,"普通",T202&gt;=50,"やや不良",T202&lt;50,"不良",T202="","")))</f>
        <v>優良</v>
      </c>
      <c r="V202" s="3" t="s">
        <v>1695</v>
      </c>
    </row>
    <row r="203" spans="1:22" ht="278.10000000000002" customHeight="1" x14ac:dyDescent="0.2">
      <c r="A203" s="7">
        <v>194</v>
      </c>
      <c r="B203" s="4" t="s">
        <v>354</v>
      </c>
      <c r="C203" s="3" t="s">
        <v>592</v>
      </c>
      <c r="D203" s="3" t="s">
        <v>577</v>
      </c>
      <c r="E203" s="35" t="s">
        <v>32</v>
      </c>
      <c r="F203" s="40"/>
      <c r="G203" s="34" t="s">
        <v>574</v>
      </c>
      <c r="H203" s="3" t="s">
        <v>578</v>
      </c>
      <c r="I203" s="37"/>
      <c r="J203" s="4"/>
      <c r="K203" s="3"/>
      <c r="L203" s="38"/>
      <c r="M203" s="3"/>
      <c r="N203" s="4">
        <v>100</v>
      </c>
      <c r="O203" s="4">
        <v>10</v>
      </c>
      <c r="P203" s="2">
        <f t="shared" si="28"/>
        <v>110</v>
      </c>
      <c r="Q203" s="2" t="str" cm="1">
        <f t="array" ref="Q203">IF(P203="","",(_xlfn.IFS(P203&gt;=95,"優良",P203&gt;=80,"良好",P203&gt;=60,"普通",P203&gt;=50,"やや不良",P203&lt;50,"不良",P203="","")))</f>
        <v>優良</v>
      </c>
      <c r="R203" s="2">
        <v>100</v>
      </c>
      <c r="S203" s="2">
        <v>20</v>
      </c>
      <c r="T203" s="2">
        <v>120</v>
      </c>
      <c r="U203" s="2" t="str" cm="1">
        <f t="array" ref="U203">IF(T203="","",(_xlfn.IFS(T203&gt;=95,"優良",T203&gt;=80,"良好",T203&gt;=60,"普通",T203&gt;=50,"やや不良",T203&lt;50,"不良",T203="","")))</f>
        <v>優良</v>
      </c>
      <c r="V203" s="3" t="s">
        <v>1696</v>
      </c>
    </row>
    <row r="204" spans="1:22" ht="278.10000000000002" customHeight="1" x14ac:dyDescent="0.2">
      <c r="A204" s="7">
        <v>195</v>
      </c>
      <c r="B204" s="4" t="s">
        <v>354</v>
      </c>
      <c r="C204" s="3" t="s">
        <v>593</v>
      </c>
      <c r="D204" s="3" t="s">
        <v>577</v>
      </c>
      <c r="E204" s="35" t="s">
        <v>32</v>
      </c>
      <c r="F204" s="40"/>
      <c r="G204" s="34" t="s">
        <v>574</v>
      </c>
      <c r="H204" s="3" t="s">
        <v>578</v>
      </c>
      <c r="I204" s="37"/>
      <c r="J204" s="4"/>
      <c r="K204" s="3"/>
      <c r="L204" s="38"/>
      <c r="M204" s="3"/>
      <c r="N204" s="4">
        <v>99</v>
      </c>
      <c r="O204" s="4">
        <v>10</v>
      </c>
      <c r="P204" s="2">
        <f t="shared" si="28"/>
        <v>109</v>
      </c>
      <c r="Q204" s="2" t="str" cm="1">
        <f t="array" ref="Q204">IF(P204="","",(_xlfn.IFS(P204&gt;=95,"優良",P204&gt;=80,"良好",P204&gt;=60,"普通",P204&gt;=50,"やや不良",P204&lt;50,"不良",P204="","")))</f>
        <v>優良</v>
      </c>
      <c r="R204" s="2">
        <v>99</v>
      </c>
      <c r="S204" s="2">
        <v>20</v>
      </c>
      <c r="T204" s="2">
        <v>119</v>
      </c>
      <c r="U204" s="2" t="str" cm="1">
        <f t="array" ref="U204">IF(T204="","",(_xlfn.IFS(T204&gt;=95,"優良",T204&gt;=80,"良好",T204&gt;=60,"普通",T204&gt;=50,"やや不良",T204&lt;50,"不良",T204="","")))</f>
        <v>優良</v>
      </c>
      <c r="V204" s="16" t="s">
        <v>1701</v>
      </c>
    </row>
    <row r="205" spans="1:22" ht="278.10000000000002" customHeight="1" x14ac:dyDescent="0.2">
      <c r="A205" s="7">
        <v>196</v>
      </c>
      <c r="B205" s="4" t="s">
        <v>354</v>
      </c>
      <c r="C205" s="3" t="s">
        <v>594</v>
      </c>
      <c r="D205" s="3" t="s">
        <v>577</v>
      </c>
      <c r="E205" s="35" t="s">
        <v>32</v>
      </c>
      <c r="F205" s="40"/>
      <c r="G205" s="34" t="s">
        <v>574</v>
      </c>
      <c r="H205" s="3" t="s">
        <v>578</v>
      </c>
      <c r="I205" s="37"/>
      <c r="J205" s="4"/>
      <c r="K205" s="3"/>
      <c r="L205" s="38"/>
      <c r="M205" s="3"/>
      <c r="N205" s="4">
        <v>99</v>
      </c>
      <c r="O205" s="4">
        <v>10</v>
      </c>
      <c r="P205" s="2">
        <f t="shared" si="28"/>
        <v>109</v>
      </c>
      <c r="Q205" s="2" t="str" cm="1">
        <f t="array" ref="Q205">IF(P205="","",(_xlfn.IFS(P205&gt;=95,"優良",P205&gt;=80,"良好",P205&gt;=60,"普通",P205&gt;=50,"やや不良",P205&lt;50,"不良",P205="","")))</f>
        <v>優良</v>
      </c>
      <c r="R205" s="2">
        <v>98</v>
      </c>
      <c r="S205" s="2">
        <v>15</v>
      </c>
      <c r="T205" s="2">
        <v>113</v>
      </c>
      <c r="U205" s="2" t="str" cm="1">
        <f t="array" ref="U205">IF(T205="","",(_xlfn.IFS(T205&gt;=95,"優良",T205&gt;=80,"良好",T205&gt;=60,"普通",T205&gt;=50,"やや不良",T205&lt;50,"不良",T205="","")))</f>
        <v>優良</v>
      </c>
      <c r="V205" s="16" t="s">
        <v>1702</v>
      </c>
    </row>
    <row r="206" spans="1:22" ht="278.10000000000002" customHeight="1" x14ac:dyDescent="0.2">
      <c r="A206" s="7">
        <v>197</v>
      </c>
      <c r="B206" s="4" t="s">
        <v>354</v>
      </c>
      <c r="C206" s="3" t="s">
        <v>595</v>
      </c>
      <c r="D206" s="3" t="s">
        <v>577</v>
      </c>
      <c r="E206" s="35" t="s">
        <v>32</v>
      </c>
      <c r="F206" s="40"/>
      <c r="G206" s="34" t="s">
        <v>574</v>
      </c>
      <c r="H206" s="3" t="s">
        <v>578</v>
      </c>
      <c r="I206" s="37"/>
      <c r="J206" s="4"/>
      <c r="K206" s="3"/>
      <c r="L206" s="38"/>
      <c r="M206" s="3"/>
      <c r="N206" s="4">
        <v>99</v>
      </c>
      <c r="O206" s="4">
        <v>0</v>
      </c>
      <c r="P206" s="2">
        <f t="shared" si="28"/>
        <v>99</v>
      </c>
      <c r="Q206" s="2" t="str" cm="1">
        <f t="array" ref="Q206">IF(P206="","",(_xlfn.IFS(P206&gt;=95,"優良",P206&gt;=80,"良好",P206&gt;=60,"普通",P206&gt;=50,"やや不良",P206&lt;50,"不良",P206="","")))</f>
        <v>優良</v>
      </c>
      <c r="R206" s="2">
        <v>99</v>
      </c>
      <c r="S206" s="2">
        <v>5</v>
      </c>
      <c r="T206" s="2">
        <v>104</v>
      </c>
      <c r="U206" s="2" t="str" cm="1">
        <f t="array" ref="U206">IF(T206="","",(_xlfn.IFS(T206&gt;=95,"優良",T206&gt;=80,"良好",T206&gt;=60,"普通",T206&gt;=50,"やや不良",T206&lt;50,"不良",T206="","")))</f>
        <v>優良</v>
      </c>
      <c r="V206" s="16" t="s">
        <v>1703</v>
      </c>
    </row>
    <row r="207" spans="1:22" ht="278.10000000000002" customHeight="1" x14ac:dyDescent="0.2">
      <c r="A207" s="7">
        <v>198</v>
      </c>
      <c r="B207" s="4" t="s">
        <v>354</v>
      </c>
      <c r="C207" s="3" t="s">
        <v>596</v>
      </c>
      <c r="D207" s="3" t="s">
        <v>577</v>
      </c>
      <c r="E207" s="35" t="s">
        <v>32</v>
      </c>
      <c r="F207" s="40"/>
      <c r="G207" s="34" t="s">
        <v>574</v>
      </c>
      <c r="H207" s="3" t="s">
        <v>578</v>
      </c>
      <c r="I207" s="37"/>
      <c r="J207" s="4"/>
      <c r="K207" s="3"/>
      <c r="L207" s="38"/>
      <c r="M207" s="3"/>
      <c r="N207" s="4">
        <v>99</v>
      </c>
      <c r="O207" s="4">
        <v>10</v>
      </c>
      <c r="P207" s="2">
        <f t="shared" si="28"/>
        <v>109</v>
      </c>
      <c r="Q207" s="2" t="str" cm="1">
        <f t="array" ref="Q207">IF(P207="","",(_xlfn.IFS(P207&gt;=95,"優良",P207&gt;=80,"良好",P207&gt;=60,"普通",P207&gt;=50,"やや不良",P207&lt;50,"不良",P207="","")))</f>
        <v>優良</v>
      </c>
      <c r="R207" s="2">
        <v>99</v>
      </c>
      <c r="S207" s="2">
        <v>15</v>
      </c>
      <c r="T207" s="2">
        <v>114</v>
      </c>
      <c r="U207" s="2" t="str" cm="1">
        <f t="array" ref="U207">IF(T207="","",(_xlfn.IFS(T207&gt;=95,"優良",T207&gt;=80,"良好",T207&gt;=60,"普通",T207&gt;=50,"やや不良",T207&lt;50,"不良",T207="","")))</f>
        <v>優良</v>
      </c>
      <c r="V207" s="16" t="s">
        <v>1704</v>
      </c>
    </row>
    <row r="208" spans="1:22" ht="70.05" customHeight="1" x14ac:dyDescent="0.2">
      <c r="A208" s="7">
        <v>199</v>
      </c>
      <c r="B208" s="4" t="s">
        <v>354</v>
      </c>
      <c r="C208" s="3" t="s">
        <v>597</v>
      </c>
      <c r="D208" s="3" t="s">
        <v>598</v>
      </c>
      <c r="E208" s="35" t="s">
        <v>32</v>
      </c>
      <c r="F208" s="40"/>
      <c r="G208" s="34"/>
      <c r="H208" s="3"/>
      <c r="I208" s="37"/>
      <c r="J208" s="4"/>
      <c r="K208" s="3"/>
      <c r="L208" s="38"/>
      <c r="M208" s="3"/>
      <c r="N208" s="4">
        <v>100</v>
      </c>
      <c r="O208" s="4">
        <v>0</v>
      </c>
      <c r="P208" s="2">
        <f t="shared" si="28"/>
        <v>100</v>
      </c>
      <c r="Q208" s="2" t="str" cm="1">
        <f t="array" ref="Q208">IF(P208="","",(_xlfn.IFS(P208&gt;=95,"優良",P208&gt;=80,"良好",P208&gt;=60,"普通",P208&gt;=50,"やや不良",P208&lt;50,"不良",P208="","")))</f>
        <v>優良</v>
      </c>
      <c r="R208" s="2">
        <v>100</v>
      </c>
      <c r="S208" s="2">
        <v>0</v>
      </c>
      <c r="T208" s="2">
        <f t="shared" ref="T208:T239" si="29">IF(R208+S208&gt;120,"エラー",IF(R208+S208=0,"",R208+S208))</f>
        <v>100</v>
      </c>
      <c r="U208" s="2" t="str" cm="1">
        <f t="array" ref="U208">IF(T208="","",(_xlfn.IFS(T208&gt;=95,"優良",T208&gt;=80,"良好",T208&gt;=60,"普通",T208&gt;=50,"やや不良",T208&lt;50,"不良",T208="","")))</f>
        <v>優良</v>
      </c>
      <c r="V208" s="3" t="s">
        <v>599</v>
      </c>
    </row>
    <row r="209" spans="1:22" ht="83.1" customHeight="1" x14ac:dyDescent="0.2">
      <c r="A209" s="7">
        <v>200</v>
      </c>
      <c r="B209" s="4" t="s">
        <v>354</v>
      </c>
      <c r="C209" s="3" t="s">
        <v>600</v>
      </c>
      <c r="D209" s="3" t="s">
        <v>601</v>
      </c>
      <c r="E209" s="35" t="s">
        <v>32</v>
      </c>
      <c r="F209" s="40"/>
      <c r="G209" s="34"/>
      <c r="H209" s="3"/>
      <c r="I209" s="37"/>
      <c r="J209" s="4"/>
      <c r="K209" s="3"/>
      <c r="L209" s="38"/>
      <c r="M209" s="3"/>
      <c r="N209" s="4">
        <v>100</v>
      </c>
      <c r="O209" s="4">
        <v>10</v>
      </c>
      <c r="P209" s="2">
        <f t="shared" si="28"/>
        <v>110</v>
      </c>
      <c r="Q209" s="2" t="str" cm="1">
        <f t="array" ref="Q209">IF(P209="","",(_xlfn.IFS(P209&gt;=95,"優良",P209&gt;=80,"良好",P209&gt;=60,"普通",P209&gt;=50,"やや不良",P209&lt;50,"不良",P209="","")))</f>
        <v>優良</v>
      </c>
      <c r="R209" s="2">
        <v>100</v>
      </c>
      <c r="S209" s="2">
        <v>5</v>
      </c>
      <c r="T209" s="2">
        <f t="shared" si="29"/>
        <v>105</v>
      </c>
      <c r="U209" s="2" t="str" cm="1">
        <f t="array" ref="U209">IF(T209="","",(_xlfn.IFS(T209&gt;=95,"優良",T209&gt;=80,"良好",T209&gt;=60,"普通",T209&gt;=50,"やや不良",T209&lt;50,"不良",T209="","")))</f>
        <v>優良</v>
      </c>
      <c r="V209" s="3" t="s">
        <v>602</v>
      </c>
    </row>
    <row r="210" spans="1:22" ht="96" customHeight="1" x14ac:dyDescent="0.2">
      <c r="A210" s="7">
        <v>201</v>
      </c>
      <c r="B210" s="4" t="s">
        <v>354</v>
      </c>
      <c r="C210" s="3" t="s">
        <v>603</v>
      </c>
      <c r="D210" s="3" t="s">
        <v>604</v>
      </c>
      <c r="E210" s="35" t="s">
        <v>32</v>
      </c>
      <c r="F210" s="40"/>
      <c r="G210" s="34"/>
      <c r="H210" s="3"/>
      <c r="I210" s="37"/>
      <c r="J210" s="4"/>
      <c r="K210" s="3"/>
      <c r="L210" s="38"/>
      <c r="M210" s="3"/>
      <c r="N210" s="4">
        <v>100</v>
      </c>
      <c r="O210" s="4">
        <v>0</v>
      </c>
      <c r="P210" s="2">
        <f t="shared" si="28"/>
        <v>100</v>
      </c>
      <c r="Q210" s="2" t="str" cm="1">
        <f t="array" ref="Q210">IF(P210="","",(_xlfn.IFS(P210&gt;=95,"優良",P210&gt;=80,"良好",P210&gt;=60,"普通",P210&gt;=50,"やや不良",P210&lt;50,"不良",P210="","")))</f>
        <v>優良</v>
      </c>
      <c r="R210" s="2">
        <v>100</v>
      </c>
      <c r="S210" s="2">
        <v>5</v>
      </c>
      <c r="T210" s="2">
        <f t="shared" si="29"/>
        <v>105</v>
      </c>
      <c r="U210" s="2" t="str" cm="1">
        <f t="array" ref="U210">IF(T210="","",(_xlfn.IFS(T210&gt;=95,"優良",T210&gt;=80,"良好",T210&gt;=60,"普通",T210&gt;=50,"やや不良",T210&lt;50,"不良",T210="","")))</f>
        <v>優良</v>
      </c>
      <c r="V210" s="3" t="s">
        <v>605</v>
      </c>
    </row>
    <row r="211" spans="1:22" ht="122.1" customHeight="1" x14ac:dyDescent="0.2">
      <c r="A211" s="7">
        <v>202</v>
      </c>
      <c r="B211" s="4" t="s">
        <v>354</v>
      </c>
      <c r="C211" s="3" t="s">
        <v>606</v>
      </c>
      <c r="D211" s="3" t="s">
        <v>607</v>
      </c>
      <c r="E211" s="35" t="s">
        <v>32</v>
      </c>
      <c r="F211" s="40"/>
      <c r="G211" s="34"/>
      <c r="H211" s="3"/>
      <c r="I211" s="37"/>
      <c r="J211" s="4"/>
      <c r="K211" s="3"/>
      <c r="L211" s="38"/>
      <c r="M211" s="3"/>
      <c r="N211" s="4">
        <v>100</v>
      </c>
      <c r="O211" s="4">
        <v>0</v>
      </c>
      <c r="P211" s="2">
        <f t="shared" si="28"/>
        <v>100</v>
      </c>
      <c r="Q211" s="2" t="str" cm="1">
        <f t="array" ref="Q211">IF(P211="","",(_xlfn.IFS(P211&gt;=95,"優良",P211&gt;=80,"良好",P211&gt;=60,"普通",P211&gt;=50,"やや不良",P211&lt;50,"不良",P211="","")))</f>
        <v>優良</v>
      </c>
      <c r="R211" s="2">
        <v>99</v>
      </c>
      <c r="S211" s="2">
        <v>0</v>
      </c>
      <c r="T211" s="2">
        <f t="shared" si="29"/>
        <v>99</v>
      </c>
      <c r="U211" s="2" t="str" cm="1">
        <f t="array" ref="U211">IF(T211="","",(_xlfn.IFS(T211&gt;=95,"優良",T211&gt;=80,"良好",T211&gt;=60,"普通",T211&gt;=50,"やや不良",T211&lt;50,"不良",T211="","")))</f>
        <v>優良</v>
      </c>
      <c r="V211" s="3" t="s">
        <v>608</v>
      </c>
    </row>
    <row r="212" spans="1:22" ht="122.1" customHeight="1" x14ac:dyDescent="0.2">
      <c r="A212" s="7">
        <v>203</v>
      </c>
      <c r="B212" s="4" t="s">
        <v>354</v>
      </c>
      <c r="C212" s="3" t="s">
        <v>609</v>
      </c>
      <c r="D212" s="3" t="s">
        <v>610</v>
      </c>
      <c r="E212" s="35" t="s">
        <v>32</v>
      </c>
      <c r="F212" s="40"/>
      <c r="G212" s="34"/>
      <c r="H212" s="3"/>
      <c r="I212" s="37"/>
      <c r="J212" s="4"/>
      <c r="K212" s="3"/>
      <c r="L212" s="38"/>
      <c r="M212" s="3"/>
      <c r="N212" s="4">
        <v>99</v>
      </c>
      <c r="O212" s="4">
        <v>5</v>
      </c>
      <c r="P212" s="2">
        <f t="shared" si="28"/>
        <v>104</v>
      </c>
      <c r="Q212" s="2" t="str" cm="1">
        <f t="array" ref="Q212">IF(P212="","",(_xlfn.IFS(P212&gt;=95,"優良",P212&gt;=80,"良好",P212&gt;=60,"普通",P212&gt;=50,"やや不良",P212&lt;50,"不良",P212="","")))</f>
        <v>優良</v>
      </c>
      <c r="R212" s="2">
        <v>100</v>
      </c>
      <c r="S212" s="2">
        <v>0</v>
      </c>
      <c r="T212" s="2">
        <f t="shared" si="29"/>
        <v>100</v>
      </c>
      <c r="U212" s="2" t="str" cm="1">
        <f t="array" ref="U212">IF(T212="","",(_xlfn.IFS(T212&gt;=95,"優良",T212&gt;=80,"良好",T212&gt;=60,"普通",T212&gt;=50,"やや不良",T212&lt;50,"不良",T212="","")))</f>
        <v>優良</v>
      </c>
      <c r="V212" s="3" t="s">
        <v>611</v>
      </c>
    </row>
    <row r="213" spans="1:22" ht="122.1" customHeight="1" x14ac:dyDescent="0.2">
      <c r="A213" s="7">
        <v>204</v>
      </c>
      <c r="B213" s="4" t="s">
        <v>354</v>
      </c>
      <c r="C213" s="3" t="s">
        <v>612</v>
      </c>
      <c r="D213" s="3" t="s">
        <v>607</v>
      </c>
      <c r="E213" s="35" t="s">
        <v>32</v>
      </c>
      <c r="F213" s="40"/>
      <c r="G213" s="34"/>
      <c r="H213" s="3"/>
      <c r="I213" s="37"/>
      <c r="J213" s="4"/>
      <c r="K213" s="3"/>
      <c r="L213" s="38"/>
      <c r="M213" s="3"/>
      <c r="N213" s="4">
        <v>83</v>
      </c>
      <c r="O213" s="4">
        <v>0</v>
      </c>
      <c r="P213" s="2">
        <f t="shared" si="28"/>
        <v>83</v>
      </c>
      <c r="Q213" s="2" t="str" cm="1">
        <f t="array" ref="Q213">IF(P213="","",(_xlfn.IFS(P213&gt;=95,"優良",P213&gt;=80,"良好",P213&gt;=60,"普通",P213&gt;=50,"やや不良",P213&lt;50,"不良",P213="","")))</f>
        <v>良好</v>
      </c>
      <c r="R213" s="2">
        <v>95</v>
      </c>
      <c r="S213" s="2">
        <v>0</v>
      </c>
      <c r="T213" s="2">
        <f t="shared" si="29"/>
        <v>95</v>
      </c>
      <c r="U213" s="2" t="str" cm="1">
        <f t="array" ref="U213">IF(T213="","",(_xlfn.IFS(T213&gt;=95,"優良",T213&gt;=80,"良好",T213&gt;=60,"普通",T213&gt;=50,"やや不良",T213&lt;50,"不良",T213="","")))</f>
        <v>優良</v>
      </c>
      <c r="V213" s="3" t="s">
        <v>608</v>
      </c>
    </row>
    <row r="214" spans="1:22" ht="57" customHeight="1" x14ac:dyDescent="0.2">
      <c r="A214" s="7">
        <v>205</v>
      </c>
      <c r="B214" s="4" t="s">
        <v>354</v>
      </c>
      <c r="C214" s="3" t="s">
        <v>613</v>
      </c>
      <c r="D214" s="3" t="s">
        <v>614</v>
      </c>
      <c r="E214" s="35" t="s">
        <v>32</v>
      </c>
      <c r="F214" s="40"/>
      <c r="G214" s="34"/>
      <c r="H214" s="3"/>
      <c r="I214" s="37"/>
      <c r="J214" s="4"/>
      <c r="K214" s="3"/>
      <c r="L214" s="38"/>
      <c r="M214" s="3"/>
      <c r="N214" s="32"/>
      <c r="O214" s="32"/>
      <c r="P214" s="33" t="str">
        <f t="shared" si="28"/>
        <v/>
      </c>
      <c r="Q214" s="33" t="str" cm="1">
        <f t="array" ref="Q214">IF(P214="","",(_xlfn.IFS(P214&gt;=95,"優良",P214&gt;=80,"良好",P214&gt;=60,"普通",P214&gt;=50,"やや不良",P214&lt;50,"不良",P214="","")))</f>
        <v/>
      </c>
      <c r="R214" s="2">
        <v>88</v>
      </c>
      <c r="S214" s="2">
        <v>0</v>
      </c>
      <c r="T214" s="2">
        <f t="shared" si="29"/>
        <v>88</v>
      </c>
      <c r="U214" s="2" t="str" cm="1">
        <f t="array" ref="U214">IF(T214="","",(_xlfn.IFS(T214&gt;=95,"優良",T214&gt;=80,"良好",T214&gt;=60,"普通",T214&gt;=50,"やや不良",T214&lt;50,"不良",T214="","")))</f>
        <v>良好</v>
      </c>
      <c r="V214" s="3" t="s">
        <v>615</v>
      </c>
    </row>
    <row r="215" spans="1:22" ht="57" customHeight="1" x14ac:dyDescent="0.2">
      <c r="A215" s="7">
        <v>206</v>
      </c>
      <c r="B215" s="4" t="s">
        <v>354</v>
      </c>
      <c r="C215" s="3" t="s">
        <v>616</v>
      </c>
      <c r="D215" s="3" t="s">
        <v>614</v>
      </c>
      <c r="E215" s="35" t="s">
        <v>32</v>
      </c>
      <c r="F215" s="40"/>
      <c r="G215" s="34"/>
      <c r="H215" s="3"/>
      <c r="I215" s="37"/>
      <c r="J215" s="4"/>
      <c r="K215" s="3"/>
      <c r="L215" s="38"/>
      <c r="M215" s="3"/>
      <c r="N215" s="32"/>
      <c r="O215" s="32"/>
      <c r="P215" s="33" t="str">
        <f t="shared" si="28"/>
        <v/>
      </c>
      <c r="Q215" s="33" t="str" cm="1">
        <f t="array" ref="Q215">IF(P215="","",(_xlfn.IFS(P215&gt;=95,"優良",P215&gt;=80,"良好",P215&gt;=60,"普通",P215&gt;=50,"やや不良",P215&lt;50,"不良",P215="","")))</f>
        <v/>
      </c>
      <c r="R215" s="2">
        <v>98</v>
      </c>
      <c r="S215" s="2">
        <v>5</v>
      </c>
      <c r="T215" s="2">
        <f t="shared" si="29"/>
        <v>103</v>
      </c>
      <c r="U215" s="2" t="str" cm="1">
        <f t="array" ref="U215">IF(T215="","",(_xlfn.IFS(T215&gt;=95,"優良",T215&gt;=80,"良好",T215&gt;=60,"普通",T215&gt;=50,"やや不良",T215&lt;50,"不良",T215="","")))</f>
        <v>優良</v>
      </c>
      <c r="V215" s="3" t="s">
        <v>617</v>
      </c>
    </row>
    <row r="216" spans="1:22" ht="70.05" customHeight="1" x14ac:dyDescent="0.2">
      <c r="A216" s="7">
        <v>207</v>
      </c>
      <c r="B216" s="4" t="s">
        <v>354</v>
      </c>
      <c r="C216" s="3" t="s">
        <v>618</v>
      </c>
      <c r="D216" s="3" t="s">
        <v>614</v>
      </c>
      <c r="E216" s="35" t="s">
        <v>32</v>
      </c>
      <c r="F216" s="40"/>
      <c r="G216" s="34"/>
      <c r="H216" s="3"/>
      <c r="I216" s="37"/>
      <c r="J216" s="4"/>
      <c r="K216" s="3"/>
      <c r="L216" s="38"/>
      <c r="M216" s="3"/>
      <c r="N216" s="32"/>
      <c r="O216" s="32"/>
      <c r="P216" s="33" t="str">
        <f t="shared" si="28"/>
        <v/>
      </c>
      <c r="Q216" s="33" t="str" cm="1">
        <f t="array" ref="Q216">IF(P216="","",(_xlfn.IFS(P216&gt;=95,"優良",P216&gt;=80,"良好",P216&gt;=60,"普通",P216&gt;=50,"やや不良",P216&lt;50,"不良",P216="","")))</f>
        <v/>
      </c>
      <c r="R216" s="2">
        <v>87</v>
      </c>
      <c r="S216" s="2">
        <v>5</v>
      </c>
      <c r="T216" s="2">
        <f t="shared" si="29"/>
        <v>92</v>
      </c>
      <c r="U216" s="2" t="str" cm="1">
        <f t="array" ref="U216">IF(T216="","",(_xlfn.IFS(T216&gt;=95,"優良",T216&gt;=80,"良好",T216&gt;=60,"普通",T216&gt;=50,"やや不良",T216&lt;50,"不良",T216="","")))</f>
        <v>良好</v>
      </c>
      <c r="V216" s="3" t="s">
        <v>619</v>
      </c>
    </row>
    <row r="217" spans="1:22" ht="70.05" customHeight="1" x14ac:dyDescent="0.2">
      <c r="A217" s="7">
        <v>208</v>
      </c>
      <c r="B217" s="4" t="s">
        <v>354</v>
      </c>
      <c r="C217" s="3" t="s">
        <v>620</v>
      </c>
      <c r="D217" s="3" t="s">
        <v>614</v>
      </c>
      <c r="E217" s="35" t="s">
        <v>32</v>
      </c>
      <c r="F217" s="40"/>
      <c r="G217" s="34"/>
      <c r="H217" s="3"/>
      <c r="I217" s="37"/>
      <c r="J217" s="4"/>
      <c r="K217" s="3"/>
      <c r="L217" s="38"/>
      <c r="M217" s="3"/>
      <c r="N217" s="32"/>
      <c r="O217" s="32"/>
      <c r="P217" s="33" t="str">
        <f t="shared" si="28"/>
        <v/>
      </c>
      <c r="Q217" s="33" t="str" cm="1">
        <f t="array" ref="Q217">IF(P217="","",(_xlfn.IFS(P217&gt;=95,"優良",P217&gt;=80,"良好",P217&gt;=60,"普通",P217&gt;=50,"やや不良",P217&lt;50,"不良",P217="","")))</f>
        <v/>
      </c>
      <c r="R217" s="2">
        <v>92</v>
      </c>
      <c r="S217" s="2">
        <v>0</v>
      </c>
      <c r="T217" s="2">
        <f t="shared" si="29"/>
        <v>92</v>
      </c>
      <c r="U217" s="2" t="str" cm="1">
        <f t="array" ref="U217">IF(T217="","",(_xlfn.IFS(T217&gt;=95,"優良",T217&gt;=80,"良好",T217&gt;=60,"普通",T217&gt;=50,"やや不良",T217&lt;50,"不良",T217="","")))</f>
        <v>良好</v>
      </c>
      <c r="V217" s="3" t="s">
        <v>615</v>
      </c>
    </row>
    <row r="218" spans="1:22" ht="57" customHeight="1" x14ac:dyDescent="0.2">
      <c r="A218" s="7">
        <v>209</v>
      </c>
      <c r="B218" s="4" t="s">
        <v>354</v>
      </c>
      <c r="C218" s="3" t="s">
        <v>621</v>
      </c>
      <c r="D218" s="3" t="s">
        <v>614</v>
      </c>
      <c r="E218" s="35" t="s">
        <v>32</v>
      </c>
      <c r="F218" s="40"/>
      <c r="G218" s="34"/>
      <c r="H218" s="3"/>
      <c r="I218" s="37"/>
      <c r="J218" s="4"/>
      <c r="K218" s="3"/>
      <c r="L218" s="38"/>
      <c r="M218" s="3"/>
      <c r="N218" s="32"/>
      <c r="O218" s="32"/>
      <c r="P218" s="33" t="str">
        <f t="shared" si="28"/>
        <v/>
      </c>
      <c r="Q218" s="33" t="str" cm="1">
        <f t="array" ref="Q218">IF(P218="","",(_xlfn.IFS(P218&gt;=95,"優良",P218&gt;=80,"良好",P218&gt;=60,"普通",P218&gt;=50,"やや不良",P218&lt;50,"不良",P218="","")))</f>
        <v/>
      </c>
      <c r="R218" s="2">
        <v>100</v>
      </c>
      <c r="S218" s="2">
        <v>5</v>
      </c>
      <c r="T218" s="2">
        <f t="shared" si="29"/>
        <v>105</v>
      </c>
      <c r="U218" s="2" t="str" cm="1">
        <f t="array" ref="U218">IF(T218="","",(_xlfn.IFS(T218&gt;=95,"優良",T218&gt;=80,"良好",T218&gt;=60,"普通",T218&gt;=50,"やや不良",T218&lt;50,"不良",T218="","")))</f>
        <v>優良</v>
      </c>
      <c r="V218" s="3" t="s">
        <v>622</v>
      </c>
    </row>
    <row r="219" spans="1:22" ht="70.05" customHeight="1" x14ac:dyDescent="0.2">
      <c r="A219" s="7">
        <v>210</v>
      </c>
      <c r="B219" s="4" t="s">
        <v>354</v>
      </c>
      <c r="C219" s="3" t="s">
        <v>623</v>
      </c>
      <c r="D219" s="3" t="s">
        <v>624</v>
      </c>
      <c r="E219" s="35" t="s">
        <v>32</v>
      </c>
      <c r="F219" s="40"/>
      <c r="G219" s="34"/>
      <c r="H219" s="3"/>
      <c r="I219" s="37"/>
      <c r="J219" s="4"/>
      <c r="K219" s="3"/>
      <c r="L219" s="38"/>
      <c r="M219" s="3"/>
      <c r="N219" s="4">
        <v>100</v>
      </c>
      <c r="O219" s="4">
        <v>0</v>
      </c>
      <c r="P219" s="2">
        <f t="shared" si="28"/>
        <v>100</v>
      </c>
      <c r="Q219" s="2" t="str" cm="1">
        <f t="array" ref="Q219">IF(P219="","",(_xlfn.IFS(P219&gt;=95,"優良",P219&gt;=80,"良好",P219&gt;=60,"普通",P219&gt;=50,"やや不良",P219&lt;50,"不良",P219="","")))</f>
        <v>優良</v>
      </c>
      <c r="R219" s="2">
        <v>100</v>
      </c>
      <c r="S219" s="2">
        <v>5</v>
      </c>
      <c r="T219" s="2">
        <f t="shared" si="29"/>
        <v>105</v>
      </c>
      <c r="U219" s="2" t="str" cm="1">
        <f t="array" ref="U219">IF(T219="","",(_xlfn.IFS(T219&gt;=95,"優良",T219&gt;=80,"良好",T219&gt;=60,"普通",T219&gt;=50,"やや不良",T219&lt;50,"不良",T219="","")))</f>
        <v>優良</v>
      </c>
      <c r="V219" s="3" t="s">
        <v>625</v>
      </c>
    </row>
    <row r="220" spans="1:22" ht="83.1" customHeight="1" x14ac:dyDescent="0.2">
      <c r="A220" s="7">
        <v>211</v>
      </c>
      <c r="B220" s="4" t="s">
        <v>354</v>
      </c>
      <c r="C220" s="3" t="s">
        <v>626</v>
      </c>
      <c r="D220" s="3" t="s">
        <v>627</v>
      </c>
      <c r="E220" s="35" t="s">
        <v>32</v>
      </c>
      <c r="F220" s="40"/>
      <c r="G220" s="34"/>
      <c r="H220" s="3"/>
      <c r="I220" s="37"/>
      <c r="J220" s="4"/>
      <c r="K220" s="3"/>
      <c r="L220" s="38"/>
      <c r="M220" s="3"/>
      <c r="N220" s="4">
        <v>100</v>
      </c>
      <c r="O220" s="4">
        <v>-5</v>
      </c>
      <c r="P220" s="2">
        <f t="shared" si="28"/>
        <v>95</v>
      </c>
      <c r="Q220" s="2" t="str" cm="1">
        <f t="array" ref="Q220">IF(P220="","",(_xlfn.IFS(P220&gt;=95,"優良",P220&gt;=80,"良好",P220&gt;=60,"普通",P220&gt;=50,"やや不良",P220&lt;50,"不良",P220="","")))</f>
        <v>優良</v>
      </c>
      <c r="R220" s="2">
        <v>100</v>
      </c>
      <c r="S220" s="2">
        <v>0</v>
      </c>
      <c r="T220" s="2">
        <f t="shared" si="29"/>
        <v>100</v>
      </c>
      <c r="U220" s="2" t="s">
        <v>35</v>
      </c>
      <c r="V220" s="3" t="s">
        <v>628</v>
      </c>
    </row>
    <row r="221" spans="1:22" ht="109.05" customHeight="1" x14ac:dyDescent="0.2">
      <c r="A221" s="7">
        <v>212</v>
      </c>
      <c r="B221" s="4" t="s">
        <v>354</v>
      </c>
      <c r="C221" s="3" t="s">
        <v>630</v>
      </c>
      <c r="D221" s="3" t="s">
        <v>631</v>
      </c>
      <c r="E221" s="35" t="s">
        <v>32</v>
      </c>
      <c r="F221" s="40"/>
      <c r="G221" s="34"/>
      <c r="H221" s="3"/>
      <c r="I221" s="37"/>
      <c r="J221" s="4"/>
      <c r="K221" s="3"/>
      <c r="L221" s="38"/>
      <c r="M221" s="3"/>
      <c r="N221" s="4">
        <v>95</v>
      </c>
      <c r="O221" s="4">
        <v>5</v>
      </c>
      <c r="P221" s="2">
        <f t="shared" si="28"/>
        <v>100</v>
      </c>
      <c r="Q221" s="2" t="str" cm="1">
        <f t="array" ref="Q221">IF(P221="","",(_xlfn.IFS(P221&gt;=95,"優良",P221&gt;=80,"良好",P221&gt;=60,"普通",P221&gt;=50,"やや不良",P221&lt;50,"不良",P221="","")))</f>
        <v>優良</v>
      </c>
      <c r="R221" s="2">
        <v>98</v>
      </c>
      <c r="S221" s="2">
        <v>10</v>
      </c>
      <c r="T221" s="2">
        <f t="shared" si="29"/>
        <v>108</v>
      </c>
      <c r="U221" s="2" t="s">
        <v>35</v>
      </c>
      <c r="V221" s="3" t="s">
        <v>632</v>
      </c>
    </row>
    <row r="222" spans="1:22" ht="109.05" customHeight="1" x14ac:dyDescent="0.2">
      <c r="A222" s="7">
        <v>213</v>
      </c>
      <c r="B222" s="4" t="s">
        <v>354</v>
      </c>
      <c r="C222" s="3" t="s">
        <v>633</v>
      </c>
      <c r="D222" s="3" t="s">
        <v>634</v>
      </c>
      <c r="E222" s="35" t="s">
        <v>32</v>
      </c>
      <c r="F222" s="40"/>
      <c r="G222" s="34"/>
      <c r="H222" s="3"/>
      <c r="I222" s="37"/>
      <c r="J222" s="4"/>
      <c r="K222" s="3"/>
      <c r="L222" s="38"/>
      <c r="M222" s="3"/>
      <c r="N222" s="4">
        <v>96</v>
      </c>
      <c r="O222" s="4">
        <v>0</v>
      </c>
      <c r="P222" s="2">
        <f t="shared" si="28"/>
        <v>96</v>
      </c>
      <c r="Q222" s="2" t="str" cm="1">
        <f t="array" ref="Q222">IF(P222="","",(_xlfn.IFS(P222&gt;=95,"優良",P222&gt;=80,"良好",P222&gt;=60,"普通",P222&gt;=50,"やや不良",P222&lt;50,"不良",P222="","")))</f>
        <v>優良</v>
      </c>
      <c r="R222" s="2">
        <v>96</v>
      </c>
      <c r="S222" s="2">
        <v>0</v>
      </c>
      <c r="T222" s="2">
        <f t="shared" si="29"/>
        <v>96</v>
      </c>
      <c r="U222" s="2" t="s">
        <v>35</v>
      </c>
      <c r="V222" s="3" t="s">
        <v>635</v>
      </c>
    </row>
    <row r="223" spans="1:22" ht="109.05" customHeight="1" x14ac:dyDescent="0.2">
      <c r="A223" s="7">
        <v>214</v>
      </c>
      <c r="B223" s="4" t="s">
        <v>354</v>
      </c>
      <c r="C223" s="3" t="s">
        <v>636</v>
      </c>
      <c r="D223" s="3" t="s">
        <v>634</v>
      </c>
      <c r="E223" s="35" t="s">
        <v>32</v>
      </c>
      <c r="F223" s="40"/>
      <c r="G223" s="34"/>
      <c r="H223" s="3"/>
      <c r="I223" s="37"/>
      <c r="J223" s="4"/>
      <c r="K223" s="3"/>
      <c r="L223" s="38"/>
      <c r="M223" s="3"/>
      <c r="N223" s="4">
        <v>96</v>
      </c>
      <c r="O223" s="4">
        <v>0</v>
      </c>
      <c r="P223" s="2">
        <f t="shared" si="28"/>
        <v>96</v>
      </c>
      <c r="Q223" s="2" t="str" cm="1">
        <f t="array" ref="Q223">IF(P223="","",(_xlfn.IFS(P223&gt;=95,"優良",P223&gt;=80,"良好",P223&gt;=60,"普通",P223&gt;=50,"やや不良",P223&lt;50,"不良",P223="","")))</f>
        <v>優良</v>
      </c>
      <c r="R223" s="2">
        <v>96</v>
      </c>
      <c r="S223" s="2">
        <v>0</v>
      </c>
      <c r="T223" s="2">
        <f t="shared" si="29"/>
        <v>96</v>
      </c>
      <c r="U223" s="2" t="str" cm="1">
        <f t="array" ref="U223">IF(T223="","",(_xlfn.IFS(T223&gt;=95,"優良",T223&gt;=80,"良好",T223&gt;=60,"普通",T223&gt;=50,"やや不良",T223&lt;50,"不良",T223="","")))</f>
        <v>優良</v>
      </c>
      <c r="V223" s="3" t="s">
        <v>635</v>
      </c>
    </row>
    <row r="224" spans="1:22" ht="109.05" customHeight="1" x14ac:dyDescent="0.2">
      <c r="A224" s="7">
        <v>215</v>
      </c>
      <c r="B224" s="4" t="s">
        <v>354</v>
      </c>
      <c r="C224" s="3" t="s">
        <v>637</v>
      </c>
      <c r="D224" s="3" t="s">
        <v>638</v>
      </c>
      <c r="E224" s="35" t="s">
        <v>32</v>
      </c>
      <c r="F224" s="40"/>
      <c r="G224" s="34"/>
      <c r="H224" s="3"/>
      <c r="I224" s="37"/>
      <c r="J224" s="4"/>
      <c r="K224" s="3"/>
      <c r="L224" s="38"/>
      <c r="M224" s="3"/>
      <c r="N224" s="4">
        <v>96</v>
      </c>
      <c r="O224" s="4">
        <v>5</v>
      </c>
      <c r="P224" s="2">
        <f t="shared" si="28"/>
        <v>101</v>
      </c>
      <c r="Q224" s="2" t="str" cm="1">
        <f t="array" ref="Q224">IF(P224="","",(_xlfn.IFS(P224&gt;=95,"優良",P224&gt;=80,"良好",P224&gt;=60,"普通",P224&gt;=50,"やや不良",P224&lt;50,"不良",P224="","")))</f>
        <v>優良</v>
      </c>
      <c r="R224" s="2">
        <v>100</v>
      </c>
      <c r="S224" s="2">
        <v>0</v>
      </c>
      <c r="T224" s="2">
        <f t="shared" si="29"/>
        <v>100</v>
      </c>
      <c r="U224" s="2" t="str" cm="1">
        <f t="array" ref="U224">IF(T224="","",(_xlfn.IFS(T224&gt;=95,"優良",T224&gt;=80,"良好",T224&gt;=60,"普通",T224&gt;=50,"やや不良",T224&lt;50,"不良",T224="","")))</f>
        <v>優良</v>
      </c>
      <c r="V224" s="3" t="s">
        <v>639</v>
      </c>
    </row>
    <row r="225" spans="1:22" ht="109.05" customHeight="1" x14ac:dyDescent="0.2">
      <c r="A225" s="7">
        <v>216</v>
      </c>
      <c r="B225" s="4" t="s">
        <v>354</v>
      </c>
      <c r="C225" s="3" t="s">
        <v>640</v>
      </c>
      <c r="D225" s="3" t="s">
        <v>641</v>
      </c>
      <c r="E225" s="35" t="s">
        <v>32</v>
      </c>
      <c r="F225" s="40"/>
      <c r="G225" s="34"/>
      <c r="H225" s="3"/>
      <c r="I225" s="37"/>
      <c r="J225" s="4"/>
      <c r="K225" s="3"/>
      <c r="L225" s="38"/>
      <c r="M225" s="3"/>
      <c r="N225" s="4">
        <v>100</v>
      </c>
      <c r="O225" s="4">
        <v>0</v>
      </c>
      <c r="P225" s="2">
        <f t="shared" si="28"/>
        <v>100</v>
      </c>
      <c r="Q225" s="2" t="str" cm="1">
        <f t="array" ref="Q225">IF(P225="","",(_xlfn.IFS(P225&gt;=95,"優良",P225&gt;=80,"良好",P225&gt;=60,"普通",P225&gt;=50,"やや不良",P225&lt;50,"不良",P225="","")))</f>
        <v>優良</v>
      </c>
      <c r="R225" s="2">
        <v>100</v>
      </c>
      <c r="S225" s="2">
        <v>0</v>
      </c>
      <c r="T225" s="2">
        <f t="shared" si="29"/>
        <v>100</v>
      </c>
      <c r="U225" s="2" t="str" cm="1">
        <f t="array" ref="U225">IF(T225="","",(_xlfn.IFS(T225&gt;=95,"優良",T225&gt;=80,"良好",T225&gt;=60,"普通",T225&gt;=50,"やや不良",T225&lt;50,"不良",T225="","")))</f>
        <v>優良</v>
      </c>
      <c r="V225" s="3" t="s">
        <v>642</v>
      </c>
    </row>
    <row r="226" spans="1:22" ht="70.05" customHeight="1" x14ac:dyDescent="0.2">
      <c r="A226" s="7">
        <v>217</v>
      </c>
      <c r="B226" s="4" t="s">
        <v>354</v>
      </c>
      <c r="C226" s="3" t="s">
        <v>643</v>
      </c>
      <c r="D226" s="3" t="s">
        <v>644</v>
      </c>
      <c r="E226" s="35" t="s">
        <v>110</v>
      </c>
      <c r="F226" s="40"/>
      <c r="G226" s="34"/>
      <c r="H226" s="3"/>
      <c r="I226" s="37"/>
      <c r="J226" s="4"/>
      <c r="K226" s="3"/>
      <c r="L226" s="38"/>
      <c r="M226" s="3"/>
      <c r="N226" s="4">
        <v>97</v>
      </c>
      <c r="O226" s="4">
        <v>0</v>
      </c>
      <c r="P226" s="2">
        <f t="shared" si="28"/>
        <v>97</v>
      </c>
      <c r="Q226" s="2" t="str" cm="1">
        <f t="array" ref="Q226">IF(P226="","",(_xlfn.IFS(P226&gt;=95,"優良",P226&gt;=80,"良好",P226&gt;=60,"普通",P226&gt;=50,"やや不良",P226&lt;50,"不良",P226="","")))</f>
        <v>優良</v>
      </c>
      <c r="R226" s="2">
        <v>97</v>
      </c>
      <c r="S226" s="2">
        <v>0</v>
      </c>
      <c r="T226" s="2">
        <f t="shared" si="29"/>
        <v>97</v>
      </c>
      <c r="U226" s="2" t="str" cm="1">
        <f t="array" ref="U226">IF(T226="","",(_xlfn.IFS(T226&gt;=95,"優良",T226&gt;=80,"良好",T226&gt;=60,"普通",T226&gt;=50,"やや不良",T226&lt;50,"不良",T226="","")))</f>
        <v>優良</v>
      </c>
      <c r="V226" s="3" t="s">
        <v>645</v>
      </c>
    </row>
    <row r="227" spans="1:22" ht="83.1" customHeight="1" x14ac:dyDescent="0.2">
      <c r="A227" s="7">
        <v>218</v>
      </c>
      <c r="B227" s="4" t="s">
        <v>354</v>
      </c>
      <c r="C227" s="3" t="s">
        <v>646</v>
      </c>
      <c r="D227" s="3" t="s">
        <v>647</v>
      </c>
      <c r="E227" s="35" t="s">
        <v>32</v>
      </c>
      <c r="F227" s="40"/>
      <c r="G227" s="34"/>
      <c r="H227" s="3"/>
      <c r="I227" s="37"/>
      <c r="J227" s="4" t="s">
        <v>53</v>
      </c>
      <c r="K227" s="3" t="s">
        <v>648</v>
      </c>
      <c r="L227" s="38">
        <v>0.86</v>
      </c>
      <c r="M227" s="3" t="s">
        <v>649</v>
      </c>
      <c r="N227" s="4">
        <v>94</v>
      </c>
      <c r="O227" s="4">
        <v>10</v>
      </c>
      <c r="P227" s="2">
        <f t="shared" si="28"/>
        <v>104</v>
      </c>
      <c r="Q227" s="2" t="str" cm="1">
        <f t="array" ref="Q227">IF(P227="","",(_xlfn.IFS(P227&gt;=95,"優良",P227&gt;=80,"良好",P227&gt;=60,"普通",P227&gt;=50,"やや不良",P227&lt;50,"不良",P227="","")))</f>
        <v>優良</v>
      </c>
      <c r="R227" s="2">
        <v>98</v>
      </c>
      <c r="S227" s="2">
        <v>10</v>
      </c>
      <c r="T227" s="2">
        <f t="shared" si="29"/>
        <v>108</v>
      </c>
      <c r="U227" s="2" t="s">
        <v>35</v>
      </c>
      <c r="V227" s="3" t="s">
        <v>650</v>
      </c>
    </row>
    <row r="228" spans="1:22" ht="109.05" customHeight="1" x14ac:dyDescent="0.2">
      <c r="A228" s="7">
        <v>219</v>
      </c>
      <c r="B228" s="4" t="s">
        <v>354</v>
      </c>
      <c r="C228" s="3" t="s">
        <v>651</v>
      </c>
      <c r="D228" s="3" t="s">
        <v>652</v>
      </c>
      <c r="E228" s="35" t="s">
        <v>32</v>
      </c>
      <c r="F228" s="40"/>
      <c r="G228" s="34"/>
      <c r="H228" s="3"/>
      <c r="I228" s="37"/>
      <c r="J228" s="4" t="s">
        <v>53</v>
      </c>
      <c r="K228" s="3" t="s">
        <v>653</v>
      </c>
      <c r="L228" s="38">
        <v>0.69</v>
      </c>
      <c r="M228" s="3" t="s">
        <v>649</v>
      </c>
      <c r="N228" s="4">
        <v>94</v>
      </c>
      <c r="O228" s="4">
        <v>5</v>
      </c>
      <c r="P228" s="2">
        <f t="shared" si="28"/>
        <v>99</v>
      </c>
      <c r="Q228" s="2" t="str" cm="1">
        <f t="array" ref="Q228">IF(P228="","",(_xlfn.IFS(P228&gt;=95,"優良",P228&gt;=80,"良好",P228&gt;=60,"普通",P228&gt;=50,"やや不良",P228&lt;50,"不良",P228="","")))</f>
        <v>優良</v>
      </c>
      <c r="R228" s="2">
        <v>94</v>
      </c>
      <c r="S228" s="2">
        <v>5</v>
      </c>
      <c r="T228" s="2">
        <f t="shared" si="29"/>
        <v>99</v>
      </c>
      <c r="U228" s="2" t="s">
        <v>35</v>
      </c>
      <c r="V228" s="3" t="s">
        <v>654</v>
      </c>
    </row>
    <row r="229" spans="1:22" ht="96" customHeight="1" x14ac:dyDescent="0.2">
      <c r="A229" s="7">
        <v>220</v>
      </c>
      <c r="B229" s="4" t="s">
        <v>354</v>
      </c>
      <c r="C229" s="3" t="s">
        <v>655</v>
      </c>
      <c r="D229" s="3" t="s">
        <v>656</v>
      </c>
      <c r="E229" s="35" t="s">
        <v>32</v>
      </c>
      <c r="F229" s="40"/>
      <c r="G229" s="34"/>
      <c r="H229" s="3"/>
      <c r="I229" s="37"/>
      <c r="J229" s="4"/>
      <c r="K229" s="3"/>
      <c r="L229" s="38"/>
      <c r="M229" s="3"/>
      <c r="N229" s="4">
        <v>98</v>
      </c>
      <c r="O229" s="4">
        <v>5</v>
      </c>
      <c r="P229" s="2">
        <f t="shared" si="28"/>
        <v>103</v>
      </c>
      <c r="Q229" s="2" t="str" cm="1">
        <f t="array" ref="Q229">IF(P229="","",(_xlfn.IFS(P229&gt;=95,"優良",P229&gt;=80,"良好",P229&gt;=60,"普通",P229&gt;=50,"やや不良",P229&lt;50,"不良",P229="","")))</f>
        <v>優良</v>
      </c>
      <c r="R229" s="2">
        <v>100</v>
      </c>
      <c r="S229" s="2">
        <v>5</v>
      </c>
      <c r="T229" s="2">
        <f t="shared" si="29"/>
        <v>105</v>
      </c>
      <c r="U229" s="2" t="s">
        <v>35</v>
      </c>
      <c r="V229" s="3" t="s">
        <v>657</v>
      </c>
    </row>
    <row r="230" spans="1:22" ht="83.1" customHeight="1" x14ac:dyDescent="0.2">
      <c r="A230" s="7">
        <v>221</v>
      </c>
      <c r="B230" s="4" t="s">
        <v>354</v>
      </c>
      <c r="C230" s="3" t="s">
        <v>658</v>
      </c>
      <c r="D230" s="3" t="s">
        <v>659</v>
      </c>
      <c r="E230" s="35" t="s">
        <v>250</v>
      </c>
      <c r="F230" s="40"/>
      <c r="G230" s="34"/>
      <c r="H230" s="3"/>
      <c r="I230" s="37"/>
      <c r="J230" s="4"/>
      <c r="K230" s="3"/>
      <c r="L230" s="38"/>
      <c r="M230" s="3"/>
      <c r="N230" s="32"/>
      <c r="O230" s="32"/>
      <c r="P230" s="33" t="str">
        <f t="shared" si="28"/>
        <v/>
      </c>
      <c r="Q230" s="33" t="str" cm="1">
        <f t="array" ref="Q230">IF(P230="","",(_xlfn.IFS(P230&gt;=95,"優良",P230&gt;=80,"良好",P230&gt;=60,"普通",P230&gt;=50,"やや不良",P230&lt;50,"不良",P230="","")))</f>
        <v/>
      </c>
      <c r="R230" s="2">
        <v>100</v>
      </c>
      <c r="S230" s="2">
        <v>0</v>
      </c>
      <c r="T230" s="2">
        <f t="shared" si="29"/>
        <v>100</v>
      </c>
      <c r="U230" s="2" t="s">
        <v>35</v>
      </c>
      <c r="V230" s="3" t="s">
        <v>642</v>
      </c>
    </row>
    <row r="231" spans="1:22" ht="96" customHeight="1" x14ac:dyDescent="0.2">
      <c r="A231" s="7">
        <v>222</v>
      </c>
      <c r="B231" s="4" t="s">
        <v>354</v>
      </c>
      <c r="C231" s="3" t="s">
        <v>660</v>
      </c>
      <c r="D231" s="3" t="s">
        <v>661</v>
      </c>
      <c r="E231" s="35" t="s">
        <v>32</v>
      </c>
      <c r="F231" s="40"/>
      <c r="G231" s="34"/>
      <c r="H231" s="3"/>
      <c r="I231" s="37"/>
      <c r="J231" s="4"/>
      <c r="K231" s="3"/>
      <c r="L231" s="38"/>
      <c r="M231" s="3"/>
      <c r="N231" s="4">
        <v>93</v>
      </c>
      <c r="O231" s="4">
        <v>0</v>
      </c>
      <c r="P231" s="2">
        <f t="shared" si="28"/>
        <v>93</v>
      </c>
      <c r="Q231" s="2" t="str" cm="1">
        <f t="array" ref="Q231">IF(P231="","",(_xlfn.IFS(P231&gt;=95,"優良",P231&gt;=80,"良好",P231&gt;=60,"普通",P231&gt;=50,"やや不良",P231&lt;50,"不良",P231="","")))</f>
        <v>良好</v>
      </c>
      <c r="R231" s="2">
        <v>88</v>
      </c>
      <c r="S231" s="2">
        <v>0</v>
      </c>
      <c r="T231" s="2">
        <f t="shared" si="29"/>
        <v>88</v>
      </c>
      <c r="U231" s="2" t="s">
        <v>136</v>
      </c>
      <c r="V231" s="3" t="s">
        <v>662</v>
      </c>
    </row>
    <row r="232" spans="1:22" ht="70.05" customHeight="1" x14ac:dyDescent="0.2">
      <c r="A232" s="7">
        <v>223</v>
      </c>
      <c r="B232" s="4" t="s">
        <v>354</v>
      </c>
      <c r="C232" s="3" t="s">
        <v>663</v>
      </c>
      <c r="D232" s="3" t="s">
        <v>664</v>
      </c>
      <c r="E232" s="35" t="s">
        <v>32</v>
      </c>
      <c r="F232" s="40"/>
      <c r="G232" s="34"/>
      <c r="H232" s="3"/>
      <c r="I232" s="37"/>
      <c r="J232" s="4"/>
      <c r="K232" s="3"/>
      <c r="L232" s="38"/>
      <c r="M232" s="3"/>
      <c r="N232" s="32"/>
      <c r="O232" s="32"/>
      <c r="P232" s="33" t="str">
        <f t="shared" si="28"/>
        <v/>
      </c>
      <c r="Q232" s="33" t="str" cm="1">
        <f t="array" ref="Q232">IF(P232="","",(_xlfn.IFS(P232&gt;=95,"優良",P232&gt;=80,"良好",P232&gt;=60,"普通",P232&gt;=50,"やや不良",P232&lt;50,"不良",P232="","")))</f>
        <v/>
      </c>
      <c r="R232" s="2">
        <v>86</v>
      </c>
      <c r="S232" s="2">
        <v>5</v>
      </c>
      <c r="T232" s="2">
        <f t="shared" si="29"/>
        <v>91</v>
      </c>
      <c r="U232" s="2" t="s">
        <v>136</v>
      </c>
      <c r="V232" s="3" t="s">
        <v>665</v>
      </c>
    </row>
    <row r="233" spans="1:22" ht="174" customHeight="1" x14ac:dyDescent="0.2">
      <c r="A233" s="7">
        <v>224</v>
      </c>
      <c r="B233" s="4" t="s">
        <v>354</v>
      </c>
      <c r="C233" s="3" t="s">
        <v>666</v>
      </c>
      <c r="D233" s="3" t="s">
        <v>667</v>
      </c>
      <c r="E233" s="35" t="s">
        <v>32</v>
      </c>
      <c r="F233" s="40"/>
      <c r="G233" s="34"/>
      <c r="H233" s="3"/>
      <c r="I233" s="37"/>
      <c r="J233" s="4"/>
      <c r="K233" s="3"/>
      <c r="L233" s="38"/>
      <c r="M233" s="3"/>
      <c r="N233" s="4">
        <v>94</v>
      </c>
      <c r="O233" s="4">
        <v>0</v>
      </c>
      <c r="P233" s="2">
        <f t="shared" si="28"/>
        <v>94</v>
      </c>
      <c r="Q233" s="2" t="str" cm="1">
        <f t="array" ref="Q233">IF(P233="","",(_xlfn.IFS(P233&gt;=95,"優良",P233&gt;=80,"良好",P233&gt;=60,"普通",P233&gt;=50,"やや不良",P233&lt;50,"不良",P233="","")))</f>
        <v>良好</v>
      </c>
      <c r="R233" s="2">
        <v>92</v>
      </c>
      <c r="S233" s="2">
        <v>5</v>
      </c>
      <c r="T233" s="2">
        <f t="shared" si="29"/>
        <v>97</v>
      </c>
      <c r="U233" s="2" t="str" cm="1">
        <f t="array" ref="U233">IF(T233="","",(_xlfn.IFS(T233&gt;=95,"優良",T233&gt;=80,"良好",T233&gt;=60,"普通",T233&gt;=50,"やや不良",T233&lt;50,"不良",T233="","")))</f>
        <v>優良</v>
      </c>
      <c r="V233" s="3" t="s">
        <v>668</v>
      </c>
    </row>
    <row r="234" spans="1:22" ht="109.05" customHeight="1" x14ac:dyDescent="0.2">
      <c r="A234" s="7">
        <v>225</v>
      </c>
      <c r="B234" s="4" t="s">
        <v>354</v>
      </c>
      <c r="C234" s="3" t="s">
        <v>669</v>
      </c>
      <c r="D234" s="3" t="s">
        <v>670</v>
      </c>
      <c r="E234" s="35" t="s">
        <v>32</v>
      </c>
      <c r="F234" s="40"/>
      <c r="G234" s="34"/>
      <c r="H234" s="3"/>
      <c r="I234" s="37"/>
      <c r="J234" s="4"/>
      <c r="K234" s="3"/>
      <c r="L234" s="38"/>
      <c r="M234" s="3"/>
      <c r="N234" s="4">
        <v>96</v>
      </c>
      <c r="O234" s="4">
        <v>0</v>
      </c>
      <c r="P234" s="2">
        <f t="shared" si="28"/>
        <v>96</v>
      </c>
      <c r="Q234" s="2" t="str" cm="1">
        <f t="array" ref="Q234">IF(P234="","",(_xlfn.IFS(P234&gt;=95,"優良",P234&gt;=80,"良好",P234&gt;=60,"普通",P234&gt;=50,"やや不良",P234&lt;50,"不良",P234="","")))</f>
        <v>優良</v>
      </c>
      <c r="R234" s="2">
        <v>95</v>
      </c>
      <c r="S234" s="2">
        <v>0</v>
      </c>
      <c r="T234" s="2">
        <f t="shared" si="29"/>
        <v>95</v>
      </c>
      <c r="U234" s="2" t="str" cm="1">
        <f t="array" ref="U234">IF(T234="","",(_xlfn.IFS(T234&gt;=95,"優良",T234&gt;=80,"良好",T234&gt;=60,"普通",T234&gt;=50,"やや不良",T234&lt;50,"不良",T234="","")))</f>
        <v>優良</v>
      </c>
      <c r="V234" s="3" t="s">
        <v>155</v>
      </c>
    </row>
    <row r="235" spans="1:22" ht="109.05" customHeight="1" x14ac:dyDescent="0.2">
      <c r="A235" s="7">
        <v>226</v>
      </c>
      <c r="B235" s="4" t="s">
        <v>354</v>
      </c>
      <c r="C235" s="3" t="s">
        <v>671</v>
      </c>
      <c r="D235" s="3" t="s">
        <v>670</v>
      </c>
      <c r="E235" s="35" t="s">
        <v>32</v>
      </c>
      <c r="F235" s="40"/>
      <c r="G235" s="34"/>
      <c r="H235" s="3"/>
      <c r="I235" s="37"/>
      <c r="J235" s="4"/>
      <c r="K235" s="3"/>
      <c r="L235" s="38"/>
      <c r="M235" s="3"/>
      <c r="N235" s="4">
        <v>96</v>
      </c>
      <c r="O235" s="4">
        <v>0</v>
      </c>
      <c r="P235" s="2">
        <f t="shared" si="28"/>
        <v>96</v>
      </c>
      <c r="Q235" s="2" t="str" cm="1">
        <f t="array" ref="Q235">IF(P235="","",(_xlfn.IFS(P235&gt;=95,"優良",P235&gt;=80,"良好",P235&gt;=60,"普通",P235&gt;=50,"やや不良",P235&lt;50,"不良",P235="","")))</f>
        <v>優良</v>
      </c>
      <c r="R235" s="2">
        <v>93</v>
      </c>
      <c r="S235" s="2">
        <v>0</v>
      </c>
      <c r="T235" s="2">
        <f t="shared" si="29"/>
        <v>93</v>
      </c>
      <c r="U235" s="2" t="str" cm="1">
        <f t="array" ref="U235">IF(T235="","",(_xlfn.IFS(T235&gt;=95,"優良",T235&gt;=80,"良好",T235&gt;=60,"普通",T235&gt;=50,"やや不良",T235&lt;50,"不良",T235="","")))</f>
        <v>良好</v>
      </c>
      <c r="V235" s="3" t="s">
        <v>672</v>
      </c>
    </row>
    <row r="236" spans="1:22" ht="122.1" customHeight="1" x14ac:dyDescent="0.2">
      <c r="A236" s="7">
        <v>227</v>
      </c>
      <c r="B236" s="4" t="s">
        <v>354</v>
      </c>
      <c r="C236" s="3" t="s">
        <v>673</v>
      </c>
      <c r="D236" s="3" t="s">
        <v>674</v>
      </c>
      <c r="E236" s="35" t="s">
        <v>110</v>
      </c>
      <c r="F236" s="40"/>
      <c r="G236" s="34"/>
      <c r="H236" s="3"/>
      <c r="I236" s="37"/>
      <c r="J236" s="4"/>
      <c r="K236" s="3"/>
      <c r="L236" s="38"/>
      <c r="M236" s="3"/>
      <c r="N236" s="4">
        <v>97</v>
      </c>
      <c r="O236" s="4">
        <v>0</v>
      </c>
      <c r="P236" s="2">
        <f t="shared" si="28"/>
        <v>97</v>
      </c>
      <c r="Q236" s="2" t="str" cm="1">
        <f t="array" ref="Q236">IF(P236="","",(_xlfn.IFS(P236&gt;=95,"優良",P236&gt;=80,"良好",P236&gt;=60,"普通",P236&gt;=50,"やや不良",P236&lt;50,"不良",P236="","")))</f>
        <v>優良</v>
      </c>
      <c r="R236" s="2">
        <v>97</v>
      </c>
      <c r="S236" s="2">
        <v>0</v>
      </c>
      <c r="T236" s="2">
        <f t="shared" si="29"/>
        <v>97</v>
      </c>
      <c r="U236" s="2" t="str" cm="1">
        <f t="array" ref="U236">IF(T236="","",(_xlfn.IFS(T236&gt;=95,"優良",T236&gt;=80,"良好",T236&gt;=60,"普通",T236&gt;=50,"やや不良",T236&lt;50,"不良",T236="","")))</f>
        <v>優良</v>
      </c>
      <c r="V236" s="3" t="s">
        <v>155</v>
      </c>
    </row>
    <row r="237" spans="1:22" ht="70.05" customHeight="1" x14ac:dyDescent="0.2">
      <c r="A237" s="7">
        <v>228</v>
      </c>
      <c r="B237" s="4" t="s">
        <v>354</v>
      </c>
      <c r="C237" s="3" t="s">
        <v>675</v>
      </c>
      <c r="D237" s="3" t="s">
        <v>676</v>
      </c>
      <c r="E237" s="35" t="s">
        <v>110</v>
      </c>
      <c r="F237" s="40"/>
      <c r="G237" s="34"/>
      <c r="H237" s="3"/>
      <c r="I237" s="37"/>
      <c r="J237" s="4"/>
      <c r="K237" s="3"/>
      <c r="L237" s="38"/>
      <c r="M237" s="3"/>
      <c r="N237" s="4">
        <v>99</v>
      </c>
      <c r="O237" s="4">
        <v>0</v>
      </c>
      <c r="P237" s="2">
        <f t="shared" si="28"/>
        <v>99</v>
      </c>
      <c r="Q237" s="2" t="str" cm="1">
        <f t="array" ref="Q237">IF(P237="","",(_xlfn.IFS(P237&gt;=95,"優良",P237&gt;=80,"良好",P237&gt;=60,"普通",P237&gt;=50,"やや不良",P237&lt;50,"不良",P237="","")))</f>
        <v>優良</v>
      </c>
      <c r="R237" s="2">
        <v>100</v>
      </c>
      <c r="S237" s="2">
        <v>0</v>
      </c>
      <c r="T237" s="2">
        <f t="shared" si="29"/>
        <v>100</v>
      </c>
      <c r="U237" s="2" t="s">
        <v>35</v>
      </c>
      <c r="V237" s="3" t="s">
        <v>677</v>
      </c>
    </row>
    <row r="238" spans="1:22" ht="83.1" customHeight="1" x14ac:dyDescent="0.2">
      <c r="A238" s="7">
        <v>229</v>
      </c>
      <c r="B238" s="4" t="s">
        <v>354</v>
      </c>
      <c r="C238" s="3" t="s">
        <v>678</v>
      </c>
      <c r="D238" s="3" t="s">
        <v>679</v>
      </c>
      <c r="E238" s="35" t="s">
        <v>32</v>
      </c>
      <c r="F238" s="40"/>
      <c r="G238" s="34"/>
      <c r="H238" s="3"/>
      <c r="I238" s="37"/>
      <c r="J238" s="4"/>
      <c r="K238" s="3"/>
      <c r="L238" s="38"/>
      <c r="M238" s="3"/>
      <c r="N238" s="4">
        <v>100</v>
      </c>
      <c r="O238" s="4">
        <v>0</v>
      </c>
      <c r="P238" s="2">
        <f t="shared" si="28"/>
        <v>100</v>
      </c>
      <c r="Q238" s="2" t="str" cm="1">
        <f t="array" ref="Q238">IF(P238="","",(_xlfn.IFS(P238&gt;=95,"優良",P238&gt;=80,"良好",P238&gt;=60,"普通",P238&gt;=50,"やや不良",P238&lt;50,"不良",P238="","")))</f>
        <v>優良</v>
      </c>
      <c r="R238" s="2">
        <v>100</v>
      </c>
      <c r="S238" s="2">
        <v>-5</v>
      </c>
      <c r="T238" s="2">
        <f t="shared" si="29"/>
        <v>95</v>
      </c>
      <c r="U238" s="2" t="str" cm="1">
        <f t="array" ref="U238">IF(T238="","",(_xlfn.IFS(T238&gt;=95,"優良",T238&gt;=80,"良好",T238&gt;=60,"普通",T238&gt;=50,"やや不良",T238&lt;50,"不良",T238="","")))</f>
        <v>優良</v>
      </c>
      <c r="V238" s="3" t="s">
        <v>680</v>
      </c>
    </row>
    <row r="239" spans="1:22" ht="83.1" customHeight="1" x14ac:dyDescent="0.2">
      <c r="A239" s="7">
        <v>230</v>
      </c>
      <c r="B239" s="4" t="s">
        <v>354</v>
      </c>
      <c r="C239" s="3" t="s">
        <v>681</v>
      </c>
      <c r="D239" s="3" t="s">
        <v>682</v>
      </c>
      <c r="E239" s="35" t="s">
        <v>45</v>
      </c>
      <c r="F239" s="40" t="s">
        <v>683</v>
      </c>
      <c r="G239" s="34"/>
      <c r="H239" s="3"/>
      <c r="I239" s="37"/>
      <c r="J239" s="4"/>
      <c r="K239" s="3"/>
      <c r="L239" s="38"/>
      <c r="M239" s="3"/>
      <c r="N239" s="4">
        <v>100</v>
      </c>
      <c r="O239" s="4">
        <v>-20</v>
      </c>
      <c r="P239" s="2">
        <f t="shared" si="28"/>
        <v>80</v>
      </c>
      <c r="Q239" s="2" t="str" cm="1">
        <f t="array" ref="Q239">IF(P239="","",(_xlfn.IFS(P239&gt;=95,"優良",P239&gt;=80,"良好",P239&gt;=60,"普通",P239&gt;=50,"やや不良",P239&lt;50,"不良",P239="","")))</f>
        <v>良好</v>
      </c>
      <c r="R239" s="2">
        <v>100</v>
      </c>
      <c r="S239" s="2">
        <v>-6</v>
      </c>
      <c r="T239" s="2">
        <f t="shared" si="29"/>
        <v>94</v>
      </c>
      <c r="U239" s="2" t="s">
        <v>136</v>
      </c>
      <c r="V239" s="3" t="s">
        <v>684</v>
      </c>
    </row>
    <row r="240" spans="1:22" ht="109.05" customHeight="1" x14ac:dyDescent="0.2">
      <c r="A240" s="7">
        <v>231</v>
      </c>
      <c r="B240" s="4" t="s">
        <v>354</v>
      </c>
      <c r="C240" s="3" t="s">
        <v>685</v>
      </c>
      <c r="D240" s="3" t="s">
        <v>686</v>
      </c>
      <c r="E240" s="35" t="s">
        <v>32</v>
      </c>
      <c r="F240" s="40"/>
      <c r="G240" s="34"/>
      <c r="H240" s="3"/>
      <c r="I240" s="37"/>
      <c r="J240" s="4"/>
      <c r="K240" s="3"/>
      <c r="L240" s="38"/>
      <c r="M240" s="3"/>
      <c r="N240" s="32"/>
      <c r="O240" s="32"/>
      <c r="P240" s="33" t="s">
        <v>56</v>
      </c>
      <c r="Q240" s="33" t="str" cm="1">
        <f t="array" ref="Q240">IF(P240="","",(_xlfn.IFS(P240&gt;=95,"優良",P240&gt;=80,"良好",P240&gt;=60,"普通",P240&gt;=50,"やや不良",P240&lt;50,"不良",P240="","")))</f>
        <v/>
      </c>
      <c r="R240" s="2">
        <v>84</v>
      </c>
      <c r="S240" s="2">
        <v>10</v>
      </c>
      <c r="T240" s="2">
        <v>94</v>
      </c>
      <c r="U240" s="2" t="s">
        <v>136</v>
      </c>
      <c r="V240" s="3" t="s">
        <v>687</v>
      </c>
    </row>
    <row r="241" spans="1:22" ht="53.1" customHeight="1" x14ac:dyDescent="0.2">
      <c r="A241" s="7">
        <v>232</v>
      </c>
      <c r="B241" s="4" t="s">
        <v>354</v>
      </c>
      <c r="C241" s="3" t="s">
        <v>688</v>
      </c>
      <c r="D241" s="3" t="s">
        <v>689</v>
      </c>
      <c r="E241" s="35" t="s">
        <v>45</v>
      </c>
      <c r="F241" s="40" t="s">
        <v>683</v>
      </c>
      <c r="G241" s="34"/>
      <c r="H241" s="3"/>
      <c r="I241" s="37"/>
      <c r="J241" s="4"/>
      <c r="K241" s="3"/>
      <c r="L241" s="38"/>
      <c r="M241" s="3"/>
      <c r="N241" s="4">
        <v>100</v>
      </c>
      <c r="O241" s="4">
        <v>0</v>
      </c>
      <c r="P241" s="2">
        <f t="shared" ref="P241:P259" si="30">IF(N241+O241&gt;120,"エラー",IF(N241+O241=0,"",N241+O241))</f>
        <v>100</v>
      </c>
      <c r="Q241" s="2" t="str" cm="1">
        <f t="array" ref="Q241">IF(P241="","",(_xlfn.IFS(P241&gt;=95,"優良",P241&gt;=80,"良好",P241&gt;=60,"普通",P241&gt;=50,"やや不良",P241&lt;50,"不良",P241="","")))</f>
        <v>優良</v>
      </c>
      <c r="R241" s="2">
        <v>100</v>
      </c>
      <c r="S241" s="2">
        <v>0</v>
      </c>
      <c r="T241" s="2">
        <f t="shared" ref="T241:T259" si="31">IF(R241+S241&gt;120,"エラー",IF(R241+S241=0,"",R241+S241))</f>
        <v>100</v>
      </c>
      <c r="U241" s="2" t="s">
        <v>35</v>
      </c>
      <c r="V241" s="3" t="s">
        <v>155</v>
      </c>
    </row>
    <row r="242" spans="1:22" ht="148.05000000000001" customHeight="1" x14ac:dyDescent="0.2">
      <c r="A242" s="7">
        <v>233</v>
      </c>
      <c r="B242" s="4" t="s">
        <v>354</v>
      </c>
      <c r="C242" s="3" t="s">
        <v>690</v>
      </c>
      <c r="D242" s="3" t="s">
        <v>691</v>
      </c>
      <c r="E242" s="35" t="s">
        <v>32</v>
      </c>
      <c r="F242" s="40"/>
      <c r="G242" s="34"/>
      <c r="H242" s="3"/>
      <c r="I242" s="37"/>
      <c r="J242" s="4" t="s">
        <v>33</v>
      </c>
      <c r="K242" s="3" t="s">
        <v>692</v>
      </c>
      <c r="L242" s="38">
        <v>0.67</v>
      </c>
      <c r="M242" s="3" t="s">
        <v>693</v>
      </c>
      <c r="N242" s="32"/>
      <c r="O242" s="32"/>
      <c r="P242" s="33" t="str">
        <f t="shared" si="30"/>
        <v/>
      </c>
      <c r="Q242" s="33" t="str" cm="1">
        <f t="array" ref="Q242">IF(P242="","",(_xlfn.IFS(P242&gt;=95,"優良",P242&gt;=80,"良好",P242&gt;=60,"普通",P242&gt;=50,"やや不良",P242&lt;50,"不良",P242="","")))</f>
        <v/>
      </c>
      <c r="R242" s="2">
        <v>98</v>
      </c>
      <c r="S242" s="2">
        <v>15</v>
      </c>
      <c r="T242" s="2">
        <f t="shared" si="31"/>
        <v>113</v>
      </c>
      <c r="U242" s="2" t="str" cm="1">
        <f t="array" ref="U242">IF(T242="","",(_xlfn.IFS(T242&gt;=95,"優良",T242&gt;=80,"良好",T242&gt;=60,"普通",T242&gt;=50,"やや不良",T242&lt;50,"不良",T242="","")))</f>
        <v>優良</v>
      </c>
      <c r="V242" s="3" t="s">
        <v>694</v>
      </c>
    </row>
    <row r="243" spans="1:22" ht="96" customHeight="1" x14ac:dyDescent="0.2">
      <c r="A243" s="7">
        <v>234</v>
      </c>
      <c r="B243" s="4" t="s">
        <v>354</v>
      </c>
      <c r="C243" s="3" t="s">
        <v>695</v>
      </c>
      <c r="D243" s="3" t="s">
        <v>696</v>
      </c>
      <c r="E243" s="35" t="s">
        <v>32</v>
      </c>
      <c r="F243" s="40"/>
      <c r="G243" s="34"/>
      <c r="H243" s="3"/>
      <c r="I243" s="37"/>
      <c r="J243" s="4"/>
      <c r="K243" s="3"/>
      <c r="L243" s="38"/>
      <c r="M243" s="3"/>
      <c r="N243" s="4">
        <v>95</v>
      </c>
      <c r="O243" s="4">
        <v>10</v>
      </c>
      <c r="P243" s="2">
        <f t="shared" si="30"/>
        <v>105</v>
      </c>
      <c r="Q243" s="2" t="str" cm="1">
        <f t="array" ref="Q243">IF(P243="","",(_xlfn.IFS(P243&gt;=95,"優良",P243&gt;=80,"良好",P243&gt;=60,"普通",P243&gt;=50,"やや不良",P243&lt;50,"不良",P243="","")))</f>
        <v>優良</v>
      </c>
      <c r="R243" s="2">
        <v>94</v>
      </c>
      <c r="S243" s="2">
        <v>5</v>
      </c>
      <c r="T243" s="2">
        <f t="shared" si="31"/>
        <v>99</v>
      </c>
      <c r="U243" s="2" t="str" cm="1">
        <f t="array" ref="U243">IF(T243="","",(_xlfn.IFS(T243&gt;=95,"優良",T243&gt;=80,"良好",T243&gt;=60,"普通",T243&gt;=50,"やや不良",T243&lt;50,"不良",T243="","")))</f>
        <v>優良</v>
      </c>
      <c r="V243" s="3" t="s">
        <v>697</v>
      </c>
    </row>
    <row r="244" spans="1:22" ht="122.1" customHeight="1" x14ac:dyDescent="0.2">
      <c r="A244" s="7">
        <v>235</v>
      </c>
      <c r="B244" s="4" t="s">
        <v>354</v>
      </c>
      <c r="C244" s="3" t="s">
        <v>698</v>
      </c>
      <c r="D244" s="3" t="s">
        <v>699</v>
      </c>
      <c r="E244" s="35" t="s">
        <v>32</v>
      </c>
      <c r="F244" s="40"/>
      <c r="G244" s="34"/>
      <c r="H244" s="3"/>
      <c r="I244" s="37"/>
      <c r="J244" s="4"/>
      <c r="K244" s="3"/>
      <c r="L244" s="38"/>
      <c r="M244" s="3"/>
      <c r="N244" s="4">
        <v>81</v>
      </c>
      <c r="O244" s="4">
        <v>-5</v>
      </c>
      <c r="P244" s="2">
        <f t="shared" si="30"/>
        <v>76</v>
      </c>
      <c r="Q244" s="2" t="str" cm="1">
        <f t="array" ref="Q244">IF(P244="","",(_xlfn.IFS(P244&gt;=95,"優良",P244&gt;=80,"良好",P244&gt;=60,"普通",P244&gt;=50,"やや不良",P244&lt;50,"不良",P244="","")))</f>
        <v>普通</v>
      </c>
      <c r="R244" s="2">
        <v>97</v>
      </c>
      <c r="S244" s="2">
        <v>0</v>
      </c>
      <c r="T244" s="2">
        <f t="shared" si="31"/>
        <v>97</v>
      </c>
      <c r="U244" s="2" t="str" cm="1">
        <f t="array" ref="U244">IF(T244="","",(_xlfn.IFS(T244&gt;=95,"優良",T244&gt;=80,"良好",T244&gt;=60,"普通",T244&gt;=50,"やや不良",T244&lt;50,"不良",T244="","")))</f>
        <v>優良</v>
      </c>
      <c r="V244" s="3" t="s">
        <v>700</v>
      </c>
    </row>
    <row r="245" spans="1:22" ht="96" customHeight="1" x14ac:dyDescent="0.2">
      <c r="A245" s="7">
        <v>236</v>
      </c>
      <c r="B245" s="4" t="s">
        <v>354</v>
      </c>
      <c r="C245" s="3" t="s">
        <v>701</v>
      </c>
      <c r="D245" s="3" t="s">
        <v>702</v>
      </c>
      <c r="E245" s="35" t="s">
        <v>32</v>
      </c>
      <c r="F245" s="40"/>
      <c r="G245" s="34"/>
      <c r="H245" s="3"/>
      <c r="I245" s="37"/>
      <c r="J245" s="4"/>
      <c r="K245" s="3"/>
      <c r="L245" s="38"/>
      <c r="M245" s="3"/>
      <c r="N245" s="4">
        <v>98</v>
      </c>
      <c r="O245" s="4">
        <v>10</v>
      </c>
      <c r="P245" s="2">
        <f t="shared" si="30"/>
        <v>108</v>
      </c>
      <c r="Q245" s="2" t="str" cm="1">
        <f t="array" ref="Q245">IF(P245="","",(_xlfn.IFS(P245&gt;=95,"優良",P245&gt;=80,"良好",P245&gt;=60,"普通",P245&gt;=50,"やや不良",P245&lt;50,"不良",P245="","")))</f>
        <v>優良</v>
      </c>
      <c r="R245" s="2">
        <v>97</v>
      </c>
      <c r="S245" s="2">
        <v>10</v>
      </c>
      <c r="T245" s="2">
        <f t="shared" si="31"/>
        <v>107</v>
      </c>
      <c r="U245" s="2" t="s">
        <v>35</v>
      </c>
      <c r="V245" s="3" t="s">
        <v>703</v>
      </c>
    </row>
    <row r="246" spans="1:22" ht="120" customHeight="1" x14ac:dyDescent="0.2">
      <c r="A246" s="7">
        <v>237</v>
      </c>
      <c r="B246" s="4" t="s">
        <v>354</v>
      </c>
      <c r="C246" s="3" t="s">
        <v>704</v>
      </c>
      <c r="D246" s="3" t="s">
        <v>705</v>
      </c>
      <c r="E246" s="35" t="s">
        <v>25</v>
      </c>
      <c r="F246" s="40"/>
      <c r="G246" s="34"/>
      <c r="H246" s="3"/>
      <c r="I246" s="37"/>
      <c r="J246" s="4"/>
      <c r="K246" s="3"/>
      <c r="L246" s="38"/>
      <c r="M246" s="3"/>
      <c r="N246" s="4">
        <v>99</v>
      </c>
      <c r="O246" s="4">
        <v>15</v>
      </c>
      <c r="P246" s="2">
        <f t="shared" si="30"/>
        <v>114</v>
      </c>
      <c r="Q246" s="2" t="str" cm="1">
        <f t="array" ref="Q246">IF(P246="","",(_xlfn.IFS(P246&gt;=95,"優良",P246&gt;=80,"良好",P246&gt;=60,"普通",P246&gt;=50,"やや不良",P246&lt;50,"不良",P246="","")))</f>
        <v>優良</v>
      </c>
      <c r="R246" s="2">
        <v>100</v>
      </c>
      <c r="S246" s="2">
        <v>15</v>
      </c>
      <c r="T246" s="2">
        <f t="shared" si="31"/>
        <v>115</v>
      </c>
      <c r="U246" s="2" t="s">
        <v>35</v>
      </c>
      <c r="V246" s="3" t="s">
        <v>706</v>
      </c>
    </row>
    <row r="247" spans="1:22" ht="135" customHeight="1" x14ac:dyDescent="0.2">
      <c r="A247" s="7">
        <v>238</v>
      </c>
      <c r="B247" s="4" t="s">
        <v>354</v>
      </c>
      <c r="C247" s="3" t="s">
        <v>707</v>
      </c>
      <c r="D247" s="3" t="s">
        <v>708</v>
      </c>
      <c r="E247" s="35" t="s">
        <v>25</v>
      </c>
      <c r="F247" s="40"/>
      <c r="G247" s="34"/>
      <c r="H247" s="3"/>
      <c r="I247" s="37"/>
      <c r="J247" s="4" t="s">
        <v>53</v>
      </c>
      <c r="K247" s="3" t="s">
        <v>709</v>
      </c>
      <c r="L247" s="38">
        <v>0.63</v>
      </c>
      <c r="M247" s="3" t="s">
        <v>710</v>
      </c>
      <c r="N247" s="4">
        <v>94</v>
      </c>
      <c r="O247" s="4">
        <v>10</v>
      </c>
      <c r="P247" s="2">
        <f t="shared" si="30"/>
        <v>104</v>
      </c>
      <c r="Q247" s="2" t="str" cm="1">
        <f t="array" ref="Q247">IF(P247="","",(_xlfn.IFS(P247&gt;=95,"優良",P247&gt;=80,"良好",P247&gt;=60,"普通",P247&gt;=50,"やや不良",P247&lt;50,"不良",P247="","")))</f>
        <v>優良</v>
      </c>
      <c r="R247" s="2">
        <v>98</v>
      </c>
      <c r="S247" s="2">
        <v>10</v>
      </c>
      <c r="T247" s="2">
        <f t="shared" si="31"/>
        <v>108</v>
      </c>
      <c r="U247" s="2" t="s">
        <v>35</v>
      </c>
      <c r="V247" s="3" t="s">
        <v>711</v>
      </c>
    </row>
    <row r="248" spans="1:22" ht="83.1" customHeight="1" x14ac:dyDescent="0.2">
      <c r="A248" s="7">
        <v>239</v>
      </c>
      <c r="B248" s="4" t="s">
        <v>354</v>
      </c>
      <c r="C248" s="3" t="s">
        <v>712</v>
      </c>
      <c r="D248" s="3" t="s">
        <v>713</v>
      </c>
      <c r="E248" s="35" t="s">
        <v>25</v>
      </c>
      <c r="F248" s="40"/>
      <c r="G248" s="34"/>
      <c r="H248" s="3"/>
      <c r="I248" s="37"/>
      <c r="J248" s="4"/>
      <c r="K248" s="3"/>
      <c r="L248" s="38"/>
      <c r="M248" s="3"/>
      <c r="N248" s="32"/>
      <c r="O248" s="32"/>
      <c r="P248" s="33" t="str">
        <f t="shared" si="30"/>
        <v/>
      </c>
      <c r="Q248" s="33" t="str" cm="1">
        <f t="array" ref="Q248">IF(P248="","",(_xlfn.IFS(P248&gt;=95,"優良",P248&gt;=80,"良好",P248&gt;=60,"普通",P248&gt;=50,"やや不良",P248&lt;50,"不良",P248="","")))</f>
        <v/>
      </c>
      <c r="R248" s="2">
        <v>79</v>
      </c>
      <c r="S248" s="2">
        <v>5</v>
      </c>
      <c r="T248" s="2">
        <f t="shared" si="31"/>
        <v>84</v>
      </c>
      <c r="U248" s="2" t="s">
        <v>136</v>
      </c>
      <c r="V248" s="3" t="s">
        <v>714</v>
      </c>
    </row>
    <row r="249" spans="1:22" ht="135" customHeight="1" x14ac:dyDescent="0.2">
      <c r="A249" s="7">
        <v>240</v>
      </c>
      <c r="B249" s="4" t="s">
        <v>354</v>
      </c>
      <c r="C249" s="3" t="s">
        <v>715</v>
      </c>
      <c r="D249" s="3" t="s">
        <v>716</v>
      </c>
      <c r="E249" s="35" t="s">
        <v>45</v>
      </c>
      <c r="F249" s="40" t="s">
        <v>717</v>
      </c>
      <c r="G249" s="34"/>
      <c r="H249" s="3"/>
      <c r="I249" s="37"/>
      <c r="J249" s="4"/>
      <c r="K249" s="3"/>
      <c r="L249" s="38"/>
      <c r="M249" s="3"/>
      <c r="N249" s="4">
        <v>99</v>
      </c>
      <c r="O249" s="4">
        <v>5</v>
      </c>
      <c r="P249" s="2">
        <f t="shared" si="30"/>
        <v>104</v>
      </c>
      <c r="Q249" s="2" t="str" cm="1">
        <f t="array" ref="Q249">IF(P249="","",(_xlfn.IFS(P249&gt;=95,"優良",P249&gt;=80,"良好",P249&gt;=60,"普通",P249&gt;=50,"やや不良",P249&lt;50,"不良",P249="","")))</f>
        <v>優良</v>
      </c>
      <c r="R249" s="2">
        <v>100</v>
      </c>
      <c r="S249" s="2">
        <v>10</v>
      </c>
      <c r="T249" s="2">
        <f t="shared" si="31"/>
        <v>110</v>
      </c>
      <c r="U249" s="2" t="str" cm="1">
        <f t="array" ref="U249">IF(T249="","",(_xlfn.IFS(T249&gt;=95,"優良",T249&gt;=80,"良好",T249&gt;=60,"普通",T249&gt;=50,"やや不良",T249&lt;50,"不良",T249="","")))</f>
        <v>優良</v>
      </c>
      <c r="V249" s="3" t="s">
        <v>718</v>
      </c>
    </row>
    <row r="250" spans="1:22" ht="109.05" customHeight="1" x14ac:dyDescent="0.2">
      <c r="A250" s="7">
        <v>241</v>
      </c>
      <c r="B250" s="4" t="s">
        <v>354</v>
      </c>
      <c r="C250" s="3" t="s">
        <v>719</v>
      </c>
      <c r="D250" s="3" t="s">
        <v>720</v>
      </c>
      <c r="E250" s="35" t="s">
        <v>32</v>
      </c>
      <c r="F250" s="40"/>
      <c r="G250" s="34"/>
      <c r="H250" s="3"/>
      <c r="I250" s="37"/>
      <c r="J250" s="4"/>
      <c r="K250" s="3"/>
      <c r="L250" s="38"/>
      <c r="M250" s="3"/>
      <c r="N250" s="4">
        <v>85</v>
      </c>
      <c r="O250" s="4">
        <v>0</v>
      </c>
      <c r="P250" s="2">
        <f t="shared" si="30"/>
        <v>85</v>
      </c>
      <c r="Q250" s="2" t="str" cm="1">
        <f t="array" ref="Q250">IF(P250="","",(_xlfn.IFS(P250&gt;=95,"優良",P250&gt;=80,"良好",P250&gt;=60,"普通",P250&gt;=50,"やや不良",P250&lt;50,"不良",P250="","")))</f>
        <v>良好</v>
      </c>
      <c r="R250" s="2">
        <v>85</v>
      </c>
      <c r="S250" s="2">
        <v>0</v>
      </c>
      <c r="T250" s="2">
        <f t="shared" si="31"/>
        <v>85</v>
      </c>
      <c r="U250" s="2" t="s">
        <v>136</v>
      </c>
      <c r="V250" s="3" t="s">
        <v>721</v>
      </c>
    </row>
    <row r="251" spans="1:22" ht="122.1" customHeight="1" x14ac:dyDescent="0.2">
      <c r="A251" s="7">
        <v>242</v>
      </c>
      <c r="B251" s="4" t="s">
        <v>354</v>
      </c>
      <c r="C251" s="3" t="s">
        <v>722</v>
      </c>
      <c r="D251" s="3" t="s">
        <v>723</v>
      </c>
      <c r="E251" s="35" t="s">
        <v>25</v>
      </c>
      <c r="F251" s="40"/>
      <c r="G251" s="34"/>
      <c r="H251" s="3"/>
      <c r="I251" s="37"/>
      <c r="J251" s="4" t="s">
        <v>33</v>
      </c>
      <c r="K251" s="3" t="s">
        <v>724</v>
      </c>
      <c r="L251" s="38">
        <v>0.93</v>
      </c>
      <c r="M251" s="3" t="s">
        <v>725</v>
      </c>
      <c r="N251" s="4">
        <v>86.6</v>
      </c>
      <c r="O251" s="4">
        <v>-10</v>
      </c>
      <c r="P251" s="2">
        <f t="shared" si="30"/>
        <v>76.599999999999994</v>
      </c>
      <c r="Q251" s="2" t="str" cm="1">
        <f t="array" ref="Q251">IF(P251="","",(_xlfn.IFS(P251&gt;=95,"優良",P251&gt;=80,"良好",P251&gt;=60,"普通",P251&gt;=50,"やや不良",P251&lt;50,"不良",P251="","")))</f>
        <v>普通</v>
      </c>
      <c r="R251" s="2">
        <v>82.18</v>
      </c>
      <c r="S251" s="2">
        <v>-1.3</v>
      </c>
      <c r="T251" s="2">
        <f t="shared" si="31"/>
        <v>80.88000000000001</v>
      </c>
      <c r="U251" s="2" t="s">
        <v>136</v>
      </c>
      <c r="V251" s="3" t="s">
        <v>726</v>
      </c>
    </row>
    <row r="252" spans="1:22" ht="70.05" customHeight="1" x14ac:dyDescent="0.2">
      <c r="A252" s="7">
        <v>243</v>
      </c>
      <c r="B252" s="4" t="s">
        <v>354</v>
      </c>
      <c r="C252" s="3" t="s">
        <v>727</v>
      </c>
      <c r="D252" s="3" t="s">
        <v>728</v>
      </c>
      <c r="E252" s="35" t="s">
        <v>45</v>
      </c>
      <c r="F252" s="40" t="s">
        <v>729</v>
      </c>
      <c r="G252" s="34"/>
      <c r="H252" s="3"/>
      <c r="I252" s="37"/>
      <c r="J252" s="4"/>
      <c r="K252" s="3"/>
      <c r="L252" s="38"/>
      <c r="M252" s="3"/>
      <c r="N252" s="4">
        <v>100</v>
      </c>
      <c r="O252" s="4">
        <v>5</v>
      </c>
      <c r="P252" s="2">
        <f t="shared" si="30"/>
        <v>105</v>
      </c>
      <c r="Q252" s="2" t="str" cm="1">
        <f t="array" ref="Q252">IF(P252="","",(_xlfn.IFS(P252&gt;=95,"優良",P252&gt;=80,"良好",P252&gt;=60,"普通",P252&gt;=50,"やや不良",P252&lt;50,"不良",P252="","")))</f>
        <v>優良</v>
      </c>
      <c r="R252" s="2">
        <v>100</v>
      </c>
      <c r="S252" s="2">
        <v>5</v>
      </c>
      <c r="T252" s="2">
        <f t="shared" si="31"/>
        <v>105</v>
      </c>
      <c r="U252" s="2" t="str" cm="1">
        <f t="array" ref="U252">IF(T252="","",(_xlfn.IFS(T252&gt;=95,"優良",T252&gt;=80,"良好",T252&gt;=60,"普通",T252&gt;=50,"やや不良",T252&lt;50,"不良",T252="","")))</f>
        <v>優良</v>
      </c>
      <c r="V252" s="3" t="s">
        <v>730</v>
      </c>
    </row>
    <row r="253" spans="1:22" ht="83.1" customHeight="1" x14ac:dyDescent="0.2">
      <c r="A253" s="7">
        <v>244</v>
      </c>
      <c r="B253" s="4" t="s">
        <v>354</v>
      </c>
      <c r="C253" s="3" t="s">
        <v>731</v>
      </c>
      <c r="D253" s="3" t="s">
        <v>732</v>
      </c>
      <c r="E253" s="35" t="s">
        <v>110</v>
      </c>
      <c r="F253" s="40"/>
      <c r="G253" s="34"/>
      <c r="H253" s="3"/>
      <c r="I253" s="37"/>
      <c r="J253" s="4"/>
      <c r="K253" s="3"/>
      <c r="L253" s="38"/>
      <c r="M253" s="3"/>
      <c r="N253" s="4">
        <v>94</v>
      </c>
      <c r="O253" s="4">
        <v>5</v>
      </c>
      <c r="P253" s="2">
        <f t="shared" si="30"/>
        <v>99</v>
      </c>
      <c r="Q253" s="2" t="str" cm="1">
        <f t="array" ref="Q253">IF(P253="","",(_xlfn.IFS(P253&gt;=95,"優良",P253&gt;=80,"良好",P253&gt;=60,"普通",P253&gt;=50,"やや不良",P253&lt;50,"不良",P253="","")))</f>
        <v>優良</v>
      </c>
      <c r="R253" s="2">
        <v>98</v>
      </c>
      <c r="S253" s="2">
        <v>5</v>
      </c>
      <c r="T253" s="2">
        <f t="shared" si="31"/>
        <v>103</v>
      </c>
      <c r="U253" s="2" t="str" cm="1">
        <f t="array" ref="U253">IF(T253="","",(_xlfn.IFS(T253&gt;=95,"優良",T253&gt;=80,"良好",T253&gt;=60,"普通",T253&gt;=50,"やや不良",T253&lt;50,"不良",T253="","")))</f>
        <v>優良</v>
      </c>
      <c r="V253" s="3" t="s">
        <v>733</v>
      </c>
    </row>
    <row r="254" spans="1:22" ht="96" customHeight="1" x14ac:dyDescent="0.2">
      <c r="A254" s="7">
        <v>245</v>
      </c>
      <c r="B254" s="4" t="s">
        <v>354</v>
      </c>
      <c r="C254" s="3" t="s">
        <v>734</v>
      </c>
      <c r="D254" s="3" t="s">
        <v>735</v>
      </c>
      <c r="E254" s="35" t="s">
        <v>45</v>
      </c>
      <c r="F254" s="40" t="s">
        <v>170</v>
      </c>
      <c r="G254" s="34"/>
      <c r="H254" s="3"/>
      <c r="I254" s="37"/>
      <c r="J254" s="4"/>
      <c r="K254" s="3"/>
      <c r="L254" s="38"/>
      <c r="M254" s="3"/>
      <c r="N254" s="4">
        <v>100</v>
      </c>
      <c r="O254" s="4">
        <v>5</v>
      </c>
      <c r="P254" s="2">
        <f t="shared" si="30"/>
        <v>105</v>
      </c>
      <c r="Q254" s="2" t="str" cm="1">
        <f t="array" ref="Q254">IF(P254="","",(_xlfn.IFS(P254&gt;=95,"優良",P254&gt;=80,"良好",P254&gt;=60,"普通",P254&gt;=50,"やや不良",P254&lt;50,"不良",P254="","")))</f>
        <v>優良</v>
      </c>
      <c r="R254" s="2">
        <v>100</v>
      </c>
      <c r="S254" s="2">
        <v>10</v>
      </c>
      <c r="T254" s="2">
        <f t="shared" si="31"/>
        <v>110</v>
      </c>
      <c r="U254" s="2" t="str" cm="1">
        <f t="array" ref="U254">IF(T254="","",(_xlfn.IFS(T254&gt;=95,"優良",T254&gt;=80,"良好",T254&gt;=60,"普通",T254&gt;=50,"やや不良",T254&lt;50,"不良",T254="","")))</f>
        <v>優良</v>
      </c>
      <c r="V254" s="3" t="s">
        <v>736</v>
      </c>
    </row>
    <row r="255" spans="1:22" ht="70.05" customHeight="1" x14ac:dyDescent="0.2">
      <c r="A255" s="7">
        <v>246</v>
      </c>
      <c r="B255" s="4" t="s">
        <v>354</v>
      </c>
      <c r="C255" s="3" t="s">
        <v>737</v>
      </c>
      <c r="D255" s="3" t="s">
        <v>738</v>
      </c>
      <c r="E255" s="35" t="s">
        <v>25</v>
      </c>
      <c r="F255" s="40"/>
      <c r="G255" s="34"/>
      <c r="H255" s="3"/>
      <c r="I255" s="37"/>
      <c r="J255" s="4"/>
      <c r="K255" s="3"/>
      <c r="L255" s="38"/>
      <c r="M255" s="3"/>
      <c r="N255" s="32"/>
      <c r="O255" s="32"/>
      <c r="P255" s="33" t="str">
        <f t="shared" si="30"/>
        <v/>
      </c>
      <c r="Q255" s="33" t="str" cm="1">
        <f t="array" ref="Q255">IF(P255="","",(_xlfn.IFS(P255&gt;=95,"優良",P255&gt;=80,"良好",P255&gt;=60,"普通",P255&gt;=50,"やや不良",P255&lt;50,"不良",P255="","")))</f>
        <v/>
      </c>
      <c r="R255" s="2">
        <v>77</v>
      </c>
      <c r="S255" s="2">
        <v>0</v>
      </c>
      <c r="T255" s="2">
        <f t="shared" si="31"/>
        <v>77</v>
      </c>
      <c r="U255" s="2" t="s">
        <v>739</v>
      </c>
      <c r="V255" s="3" t="s">
        <v>740</v>
      </c>
    </row>
    <row r="256" spans="1:22" ht="83.1" customHeight="1" x14ac:dyDescent="0.2">
      <c r="A256" s="7">
        <v>247</v>
      </c>
      <c r="B256" s="4" t="s">
        <v>354</v>
      </c>
      <c r="C256" s="3" t="s">
        <v>741</v>
      </c>
      <c r="D256" s="3" t="s">
        <v>742</v>
      </c>
      <c r="E256" s="35" t="s">
        <v>25</v>
      </c>
      <c r="F256" s="40"/>
      <c r="G256" s="34"/>
      <c r="H256" s="3"/>
      <c r="I256" s="37"/>
      <c r="J256" s="4"/>
      <c r="K256" s="3"/>
      <c r="L256" s="38"/>
      <c r="M256" s="3"/>
      <c r="N256" s="4">
        <v>95</v>
      </c>
      <c r="O256" s="4">
        <v>10</v>
      </c>
      <c r="P256" s="2">
        <f t="shared" si="30"/>
        <v>105</v>
      </c>
      <c r="Q256" s="2" t="str" cm="1">
        <f t="array" ref="Q256">IF(P256="","",(_xlfn.IFS(P256&gt;=95,"優良",P256&gt;=80,"良好",P256&gt;=60,"普通",P256&gt;=50,"やや不良",P256&lt;50,"不良",P256="","")))</f>
        <v>優良</v>
      </c>
      <c r="R256" s="2">
        <v>100</v>
      </c>
      <c r="S256" s="2">
        <v>5</v>
      </c>
      <c r="T256" s="2">
        <f t="shared" si="31"/>
        <v>105</v>
      </c>
      <c r="U256" s="2" t="str" cm="1">
        <f t="array" ref="U256">IF(T256="","",(_xlfn.IFS(T256&gt;=95,"優良",T256&gt;=80,"良好",T256&gt;=60,"普通",T256&gt;=50,"やや不良",T256&lt;50,"不良",T256="","")))</f>
        <v>優良</v>
      </c>
      <c r="V256" s="3" t="s">
        <v>743</v>
      </c>
    </row>
    <row r="257" spans="1:22" ht="57" customHeight="1" x14ac:dyDescent="0.2">
      <c r="A257" s="7">
        <v>248</v>
      </c>
      <c r="B257" s="4" t="s">
        <v>354</v>
      </c>
      <c r="C257" s="3" t="s">
        <v>744</v>
      </c>
      <c r="D257" s="3" t="s">
        <v>745</v>
      </c>
      <c r="E257" s="35" t="s">
        <v>25</v>
      </c>
      <c r="F257" s="40"/>
      <c r="G257" s="34"/>
      <c r="H257" s="3"/>
      <c r="I257" s="37"/>
      <c r="J257" s="4"/>
      <c r="K257" s="3"/>
      <c r="L257" s="38"/>
      <c r="M257" s="3"/>
      <c r="N257" s="32"/>
      <c r="O257" s="32"/>
      <c r="P257" s="33" t="str">
        <f t="shared" si="30"/>
        <v/>
      </c>
      <c r="Q257" s="33" t="str" cm="1">
        <f t="array" ref="Q257">IF(P257="","",(_xlfn.IFS(P257&gt;=95,"優良",P257&gt;=80,"良好",P257&gt;=60,"普通",P257&gt;=50,"やや不良",P257&lt;50,"不良",P257="","")))</f>
        <v/>
      </c>
      <c r="R257" s="2">
        <v>84</v>
      </c>
      <c r="S257" s="2">
        <v>-5</v>
      </c>
      <c r="T257" s="2">
        <f t="shared" si="31"/>
        <v>79</v>
      </c>
      <c r="U257" s="2" t="s">
        <v>746</v>
      </c>
      <c r="V257" s="3" t="s">
        <v>747</v>
      </c>
    </row>
    <row r="258" spans="1:22" ht="57" customHeight="1" x14ac:dyDescent="0.2">
      <c r="A258" s="7">
        <v>249</v>
      </c>
      <c r="B258" s="4" t="s">
        <v>354</v>
      </c>
      <c r="C258" s="3" t="s">
        <v>748</v>
      </c>
      <c r="D258" s="3" t="s">
        <v>749</v>
      </c>
      <c r="E258" s="35" t="s">
        <v>32</v>
      </c>
      <c r="F258" s="40"/>
      <c r="G258" s="34"/>
      <c r="H258" s="3"/>
      <c r="I258" s="37"/>
      <c r="J258" s="4"/>
      <c r="K258" s="3"/>
      <c r="L258" s="38"/>
      <c r="M258" s="3"/>
      <c r="N258" s="4">
        <v>95</v>
      </c>
      <c r="O258" s="4">
        <v>5</v>
      </c>
      <c r="P258" s="2">
        <f t="shared" si="30"/>
        <v>100</v>
      </c>
      <c r="Q258" s="2" t="str" cm="1">
        <f t="array" ref="Q258">IF(P258="","",(_xlfn.IFS(P258&gt;=95,"優良",P258&gt;=80,"良好",P258&gt;=60,"普通",P258&gt;=50,"やや不良",P258&lt;50,"不良",P258="","")))</f>
        <v>優良</v>
      </c>
      <c r="R258" s="2">
        <v>98</v>
      </c>
      <c r="S258" s="2">
        <v>10</v>
      </c>
      <c r="T258" s="2">
        <f t="shared" si="31"/>
        <v>108</v>
      </c>
      <c r="U258" s="2" t="str" cm="1">
        <f t="array" ref="U258">IF(T258="","",(_xlfn.IFS(T258&gt;=95,"優良",T258&gt;=80,"良好",T258&gt;=60,"普通",T258&gt;=50,"やや不良",T258&lt;50,"不良",T258="","")))</f>
        <v>優良</v>
      </c>
      <c r="V258" s="3" t="s">
        <v>750</v>
      </c>
    </row>
    <row r="259" spans="1:22" ht="44.1" customHeight="1" x14ac:dyDescent="0.2">
      <c r="A259" s="7">
        <v>250</v>
      </c>
      <c r="B259" s="4" t="s">
        <v>354</v>
      </c>
      <c r="C259" s="3" t="s">
        <v>751</v>
      </c>
      <c r="D259" s="3" t="s">
        <v>752</v>
      </c>
      <c r="E259" s="35" t="s">
        <v>32</v>
      </c>
      <c r="F259" s="40"/>
      <c r="G259" s="34"/>
      <c r="H259" s="3"/>
      <c r="I259" s="37"/>
      <c r="J259" s="4"/>
      <c r="K259" s="3"/>
      <c r="L259" s="38"/>
      <c r="M259" s="3"/>
      <c r="N259" s="32"/>
      <c r="O259" s="32"/>
      <c r="P259" s="33" t="str">
        <f t="shared" si="30"/>
        <v/>
      </c>
      <c r="Q259" s="33" t="str" cm="1">
        <f t="array" ref="Q259">IF(P259="","",(_xlfn.IFS(P259&gt;=95,"優良",P259&gt;=80,"良好",P259&gt;=60,"普通",P259&gt;=50,"やや不良",P259&lt;50,"不良",P259="","")))</f>
        <v/>
      </c>
      <c r="R259" s="2">
        <v>100</v>
      </c>
      <c r="S259" s="2">
        <v>10</v>
      </c>
      <c r="T259" s="2">
        <f t="shared" si="31"/>
        <v>110</v>
      </c>
      <c r="U259" s="2" t="str" cm="1">
        <f t="array" ref="U259">IF(T259="","",(_xlfn.IFS(T259&gt;=95,"優良",T259&gt;=80,"良好",T259&gt;=60,"普通",T259&gt;=50,"やや不良",T259&lt;50,"不良",T259="","")))</f>
        <v>優良</v>
      </c>
      <c r="V259" s="3" t="s">
        <v>753</v>
      </c>
    </row>
    <row r="260" spans="1:22" ht="122.1" customHeight="1" x14ac:dyDescent="0.2">
      <c r="A260" s="7">
        <v>251</v>
      </c>
      <c r="B260" s="4" t="s">
        <v>354</v>
      </c>
      <c r="C260" s="3" t="s">
        <v>754</v>
      </c>
      <c r="D260" s="3" t="s">
        <v>755</v>
      </c>
      <c r="E260" s="35" t="s">
        <v>32</v>
      </c>
      <c r="F260" s="40"/>
      <c r="G260" s="34"/>
      <c r="H260" s="3"/>
      <c r="I260" s="37"/>
      <c r="J260" s="4"/>
      <c r="K260" s="3"/>
      <c r="L260" s="38"/>
      <c r="M260" s="3"/>
      <c r="N260" s="32"/>
      <c r="O260" s="32"/>
      <c r="P260" s="33" t="s">
        <v>56</v>
      </c>
      <c r="Q260" s="33" t="str" cm="1">
        <f t="array" ref="Q260">IF(P260="","",(_xlfn.IFS(P260&gt;=95,"優良",P260&gt;=80,"良好",P260&gt;=60,"普通",P260&gt;=50,"やや不良",P260&lt;50,"不良",P260="","")))</f>
        <v/>
      </c>
      <c r="R260" s="2">
        <v>90</v>
      </c>
      <c r="S260" s="2">
        <v>0</v>
      </c>
      <c r="T260" s="2">
        <v>90</v>
      </c>
      <c r="U260" s="2" t="s">
        <v>136</v>
      </c>
      <c r="V260" s="3" t="s">
        <v>756</v>
      </c>
    </row>
    <row r="261" spans="1:22" ht="57" customHeight="1" x14ac:dyDescent="0.2">
      <c r="A261" s="7">
        <v>252</v>
      </c>
      <c r="B261" s="4" t="s">
        <v>354</v>
      </c>
      <c r="C261" s="3" t="s">
        <v>757</v>
      </c>
      <c r="D261" s="3" t="s">
        <v>758</v>
      </c>
      <c r="E261" s="35" t="s">
        <v>32</v>
      </c>
      <c r="F261" s="40"/>
      <c r="G261" s="34"/>
      <c r="H261" s="3"/>
      <c r="I261" s="37"/>
      <c r="J261" s="4"/>
      <c r="K261" s="3"/>
      <c r="L261" s="38"/>
      <c r="M261" s="3"/>
      <c r="N261" s="32"/>
      <c r="O261" s="32"/>
      <c r="P261" s="33" t="str">
        <f t="shared" ref="P261:P297" si="32">IF(N261+O261&gt;120,"エラー",IF(N261+O261=0,"",N261+O261))</f>
        <v/>
      </c>
      <c r="Q261" s="33" t="str" cm="1">
        <f t="array" ref="Q261">IF(P261="","",(_xlfn.IFS(P261&gt;=95,"優良",P261&gt;=80,"良好",P261&gt;=60,"普通",P261&gt;=50,"やや不良",P261&lt;50,"不良",P261="","")))</f>
        <v/>
      </c>
      <c r="R261" s="2">
        <v>91</v>
      </c>
      <c r="S261" s="2">
        <v>0</v>
      </c>
      <c r="T261" s="2">
        <f t="shared" ref="T261:T281" si="33">IF(R261+S261&gt;120,"エラー",IF(R261+S261=0,"",R261+S261))</f>
        <v>91</v>
      </c>
      <c r="U261" s="2" t="str" cm="1">
        <f t="array" ref="U261">IF(T261="","",(_xlfn.IFS(T261&gt;=95,"優良",T261&gt;=80,"良好",T261&gt;=60,"普通",T261&gt;=50,"やや不良",T261&lt;50,"不良",T261="","")))</f>
        <v>良好</v>
      </c>
      <c r="V261" s="3" t="s">
        <v>759</v>
      </c>
    </row>
    <row r="262" spans="1:22" ht="57" customHeight="1" x14ac:dyDescent="0.2">
      <c r="A262" s="7">
        <v>253</v>
      </c>
      <c r="B262" s="4" t="s">
        <v>354</v>
      </c>
      <c r="C262" s="3" t="s">
        <v>760</v>
      </c>
      <c r="D262" s="3" t="s">
        <v>761</v>
      </c>
      <c r="E262" s="35" t="s">
        <v>32</v>
      </c>
      <c r="F262" s="40"/>
      <c r="G262" s="34"/>
      <c r="H262" s="3"/>
      <c r="I262" s="37"/>
      <c r="J262" s="4"/>
      <c r="K262" s="3"/>
      <c r="L262" s="38"/>
      <c r="M262" s="3"/>
      <c r="N262" s="32"/>
      <c r="O262" s="32"/>
      <c r="P262" s="33" t="str">
        <f t="shared" si="32"/>
        <v/>
      </c>
      <c r="Q262" s="33" t="str" cm="1">
        <f t="array" ref="Q262">IF(P262="","",(_xlfn.IFS(P262&gt;=95,"優良",P262&gt;=80,"良好",P262&gt;=60,"普通",P262&gt;=50,"やや不良",P262&lt;50,"不良",P262="","")))</f>
        <v/>
      </c>
      <c r="R262" s="2">
        <v>97</v>
      </c>
      <c r="S262" s="2">
        <v>5</v>
      </c>
      <c r="T262" s="2">
        <f t="shared" si="33"/>
        <v>102</v>
      </c>
      <c r="U262" s="2" t="str" cm="1">
        <f t="array" ref="U262">IF(T262="","",(_xlfn.IFS(T262&gt;=95,"優良",T262&gt;=80,"良好",T262&gt;=60,"普通",T262&gt;=50,"やや不良",T262&lt;50,"不良",T262="","")))</f>
        <v>優良</v>
      </c>
      <c r="V262" s="3" t="s">
        <v>762</v>
      </c>
    </row>
    <row r="263" spans="1:22" ht="83.1" customHeight="1" x14ac:dyDescent="0.2">
      <c r="A263" s="7">
        <v>254</v>
      </c>
      <c r="B263" s="4" t="s">
        <v>354</v>
      </c>
      <c r="C263" s="3" t="s">
        <v>763</v>
      </c>
      <c r="D263" s="3" t="s">
        <v>761</v>
      </c>
      <c r="E263" s="35" t="s">
        <v>32</v>
      </c>
      <c r="F263" s="40"/>
      <c r="G263" s="34"/>
      <c r="H263" s="3"/>
      <c r="I263" s="37"/>
      <c r="J263" s="4"/>
      <c r="K263" s="3"/>
      <c r="L263" s="38"/>
      <c r="M263" s="3"/>
      <c r="N263" s="32"/>
      <c r="O263" s="32"/>
      <c r="P263" s="33" t="str">
        <f t="shared" si="32"/>
        <v/>
      </c>
      <c r="Q263" s="33" t="str" cm="1">
        <f t="array" ref="Q263">IF(P263="","",(_xlfn.IFS(P263&gt;=95,"優良",P263&gt;=80,"良好",P263&gt;=60,"普通",P263&gt;=50,"やや不良",P263&lt;50,"不良",P263="","")))</f>
        <v/>
      </c>
      <c r="R263" s="2">
        <v>95</v>
      </c>
      <c r="S263" s="2">
        <v>5</v>
      </c>
      <c r="T263" s="2">
        <f t="shared" si="33"/>
        <v>100</v>
      </c>
      <c r="U263" s="2" t="str" cm="1">
        <f t="array" ref="U263">IF(T263="","",(_xlfn.IFS(T263&gt;=95,"優良",T263&gt;=80,"良好",T263&gt;=60,"普通",T263&gt;=50,"やや不良",T263&lt;50,"不良",T263="","")))</f>
        <v>優良</v>
      </c>
      <c r="V263" s="3" t="s">
        <v>764</v>
      </c>
    </row>
    <row r="264" spans="1:22" ht="44.1" customHeight="1" x14ac:dyDescent="0.2">
      <c r="A264" s="7">
        <v>255</v>
      </c>
      <c r="B264" s="4" t="s">
        <v>354</v>
      </c>
      <c r="C264" s="3" t="s">
        <v>765</v>
      </c>
      <c r="D264" s="3" t="s">
        <v>761</v>
      </c>
      <c r="E264" s="35" t="s">
        <v>32</v>
      </c>
      <c r="F264" s="40"/>
      <c r="G264" s="34"/>
      <c r="H264" s="3"/>
      <c r="I264" s="37"/>
      <c r="J264" s="4"/>
      <c r="K264" s="3"/>
      <c r="L264" s="38"/>
      <c r="M264" s="3"/>
      <c r="N264" s="32"/>
      <c r="O264" s="32"/>
      <c r="P264" s="33" t="str">
        <f t="shared" si="32"/>
        <v/>
      </c>
      <c r="Q264" s="33" t="str" cm="1">
        <f t="array" ref="Q264">IF(P264="","",(_xlfn.IFS(P264&gt;=95,"優良",P264&gt;=80,"良好",P264&gt;=60,"普通",P264&gt;=50,"やや不良",P264&lt;50,"不良",P264="","")))</f>
        <v/>
      </c>
      <c r="R264" s="2">
        <v>93</v>
      </c>
      <c r="S264" s="2">
        <v>5</v>
      </c>
      <c r="T264" s="2">
        <f t="shared" si="33"/>
        <v>98</v>
      </c>
      <c r="U264" s="2" t="str" cm="1">
        <f t="array" ref="U264">IF(T264="","",(_xlfn.IFS(T264&gt;=95,"優良",T264&gt;=80,"良好",T264&gt;=60,"普通",T264&gt;=50,"やや不良",T264&lt;50,"不良",T264="","")))</f>
        <v>優良</v>
      </c>
      <c r="V264" s="3" t="s">
        <v>766</v>
      </c>
    </row>
    <row r="265" spans="1:22" ht="57" customHeight="1" x14ac:dyDescent="0.2">
      <c r="A265" s="7">
        <v>256</v>
      </c>
      <c r="B265" s="4" t="s">
        <v>354</v>
      </c>
      <c r="C265" s="3" t="s">
        <v>767</v>
      </c>
      <c r="D265" s="3" t="s">
        <v>761</v>
      </c>
      <c r="E265" s="35" t="s">
        <v>32</v>
      </c>
      <c r="F265" s="40"/>
      <c r="G265" s="34"/>
      <c r="H265" s="3"/>
      <c r="I265" s="37"/>
      <c r="J265" s="4"/>
      <c r="K265" s="3"/>
      <c r="L265" s="38"/>
      <c r="M265" s="3"/>
      <c r="N265" s="32"/>
      <c r="O265" s="32"/>
      <c r="P265" s="33" t="str">
        <f t="shared" si="32"/>
        <v/>
      </c>
      <c r="Q265" s="33" t="str" cm="1">
        <f t="array" ref="Q265">IF(P265="","",(_xlfn.IFS(P265&gt;=95,"優良",P265&gt;=80,"良好",P265&gt;=60,"普通",P265&gt;=50,"やや不良",P265&lt;50,"不良",P265="","")))</f>
        <v/>
      </c>
      <c r="R265" s="2">
        <v>97</v>
      </c>
      <c r="S265" s="2">
        <v>5</v>
      </c>
      <c r="T265" s="2">
        <f t="shared" si="33"/>
        <v>102</v>
      </c>
      <c r="U265" s="2" t="str" cm="1">
        <f t="array" ref="U265">IF(T265="","",(_xlfn.IFS(T265&gt;=95,"優良",T265&gt;=80,"良好",T265&gt;=60,"普通",T265&gt;=50,"やや不良",T265&lt;50,"不良",T265="","")))</f>
        <v>優良</v>
      </c>
      <c r="V265" s="3" t="s">
        <v>768</v>
      </c>
    </row>
    <row r="266" spans="1:22" ht="57" customHeight="1" x14ac:dyDescent="0.2">
      <c r="A266" s="7">
        <v>257</v>
      </c>
      <c r="B266" s="4" t="s">
        <v>354</v>
      </c>
      <c r="C266" s="3" t="s">
        <v>769</v>
      </c>
      <c r="D266" s="3" t="s">
        <v>770</v>
      </c>
      <c r="E266" s="35" t="s">
        <v>25</v>
      </c>
      <c r="F266" s="40"/>
      <c r="G266" s="34"/>
      <c r="H266" s="3"/>
      <c r="I266" s="37"/>
      <c r="J266" s="4"/>
      <c r="K266" s="3"/>
      <c r="L266" s="38"/>
      <c r="M266" s="3"/>
      <c r="N266" s="32"/>
      <c r="O266" s="32"/>
      <c r="P266" s="33" t="str">
        <f t="shared" si="32"/>
        <v/>
      </c>
      <c r="Q266" s="33" t="str" cm="1">
        <f t="array" ref="Q266">IF(P266="","",(_xlfn.IFS(P266&gt;=95,"優良",P266&gt;=80,"良好",P266&gt;=60,"普通",P266&gt;=50,"やや不良",P266&lt;50,"不良",P266="","")))</f>
        <v/>
      </c>
      <c r="R266" s="2">
        <v>93</v>
      </c>
      <c r="S266" s="2">
        <v>10</v>
      </c>
      <c r="T266" s="2">
        <f t="shared" si="33"/>
        <v>103</v>
      </c>
      <c r="U266" s="2" t="s">
        <v>166</v>
      </c>
      <c r="V266" s="3" t="s">
        <v>771</v>
      </c>
    </row>
    <row r="267" spans="1:22" ht="70.05" customHeight="1" x14ac:dyDescent="0.2">
      <c r="A267" s="7">
        <v>258</v>
      </c>
      <c r="B267" s="4" t="s">
        <v>354</v>
      </c>
      <c r="C267" s="3" t="s">
        <v>772</v>
      </c>
      <c r="D267" s="3" t="s">
        <v>773</v>
      </c>
      <c r="E267" s="35" t="s">
        <v>45</v>
      </c>
      <c r="F267" s="40" t="s">
        <v>774</v>
      </c>
      <c r="G267" s="34"/>
      <c r="H267" s="3"/>
      <c r="I267" s="37"/>
      <c r="J267" s="4"/>
      <c r="K267" s="3"/>
      <c r="L267" s="38"/>
      <c r="M267" s="3"/>
      <c r="N267" s="4">
        <v>100</v>
      </c>
      <c r="O267" s="4">
        <v>0</v>
      </c>
      <c r="P267" s="2">
        <f t="shared" si="32"/>
        <v>100</v>
      </c>
      <c r="Q267" s="2" t="str" cm="1">
        <f t="array" ref="Q267">IF(P267="","",(_xlfn.IFS(P267&gt;=95,"優良",P267&gt;=80,"良好",P267&gt;=60,"普通",P267&gt;=50,"やや不良",P267&lt;50,"不良",P267="","")))</f>
        <v>優良</v>
      </c>
      <c r="R267" s="2">
        <v>100</v>
      </c>
      <c r="S267" s="2">
        <v>0</v>
      </c>
      <c r="T267" s="2">
        <f t="shared" si="33"/>
        <v>100</v>
      </c>
      <c r="U267" s="2" t="str" cm="1">
        <f t="array" ref="U267">IF(T267="","",(_xlfn.IFS(T267&gt;=95,"優良",T267&gt;=80,"良好",T267&gt;=60,"普通",T267&gt;=50,"やや不良",T267&lt;50,"不良",T267="","")))</f>
        <v>優良</v>
      </c>
      <c r="V267" s="3" t="s">
        <v>775</v>
      </c>
    </row>
    <row r="268" spans="1:22" ht="70.05" customHeight="1" x14ac:dyDescent="0.2">
      <c r="A268" s="7">
        <v>259</v>
      </c>
      <c r="B268" s="4" t="s">
        <v>354</v>
      </c>
      <c r="C268" s="3" t="s">
        <v>776</v>
      </c>
      <c r="D268" s="3" t="s">
        <v>777</v>
      </c>
      <c r="E268" s="35" t="s">
        <v>25</v>
      </c>
      <c r="F268" s="40"/>
      <c r="G268" s="34"/>
      <c r="H268" s="3"/>
      <c r="I268" s="37"/>
      <c r="J268" s="4"/>
      <c r="K268" s="3"/>
      <c r="L268" s="38"/>
      <c r="M268" s="3"/>
      <c r="N268" s="4">
        <v>99</v>
      </c>
      <c r="O268" s="4">
        <v>5</v>
      </c>
      <c r="P268" s="2">
        <f t="shared" si="32"/>
        <v>104</v>
      </c>
      <c r="Q268" s="2" t="str" cm="1">
        <f t="array" ref="Q268">IF(P268="","",(_xlfn.IFS(P268&gt;=95,"優良",P268&gt;=80,"良好",P268&gt;=60,"普通",P268&gt;=50,"やや不良",P268&lt;50,"不良",P268="","")))</f>
        <v>優良</v>
      </c>
      <c r="R268" s="2">
        <v>100</v>
      </c>
      <c r="S268" s="2">
        <v>5</v>
      </c>
      <c r="T268" s="2">
        <f t="shared" si="33"/>
        <v>105</v>
      </c>
      <c r="U268" s="2" t="str" cm="1">
        <f t="array" ref="U268">IF(T268="","",(_xlfn.IFS(T268&gt;=95,"優良",T268&gt;=80,"良好",T268&gt;=60,"普通",T268&gt;=50,"やや不良",T268&lt;50,"不良",T268="","")))</f>
        <v>優良</v>
      </c>
      <c r="V268" s="3" t="s">
        <v>778</v>
      </c>
    </row>
    <row r="269" spans="1:22" ht="161.1" customHeight="1" x14ac:dyDescent="0.2">
      <c r="A269" s="7">
        <v>260</v>
      </c>
      <c r="B269" s="4" t="s">
        <v>354</v>
      </c>
      <c r="C269" s="3" t="s">
        <v>779</v>
      </c>
      <c r="D269" s="3" t="s">
        <v>780</v>
      </c>
      <c r="E269" s="35" t="s">
        <v>32</v>
      </c>
      <c r="F269" s="40"/>
      <c r="G269" s="34"/>
      <c r="H269" s="3"/>
      <c r="I269" s="37"/>
      <c r="J269" s="4" t="s">
        <v>53</v>
      </c>
      <c r="K269" s="3" t="s">
        <v>781</v>
      </c>
      <c r="L269" s="38">
        <v>1</v>
      </c>
      <c r="M269" s="3" t="s">
        <v>782</v>
      </c>
      <c r="N269" s="4">
        <v>92</v>
      </c>
      <c r="O269" s="4">
        <v>15</v>
      </c>
      <c r="P269" s="2">
        <f t="shared" si="32"/>
        <v>107</v>
      </c>
      <c r="Q269" s="2" t="str" cm="1">
        <f t="array" ref="Q269">IF(P269="","",(_xlfn.IFS(P269&gt;=95,"優良",P269&gt;=80,"良好",P269&gt;=60,"普通",P269&gt;=50,"やや不良",P269&lt;50,"不良",P269="","")))</f>
        <v>優良</v>
      </c>
      <c r="R269" s="2">
        <v>100</v>
      </c>
      <c r="S269" s="2">
        <v>15</v>
      </c>
      <c r="T269" s="2">
        <f t="shared" si="33"/>
        <v>115</v>
      </c>
      <c r="U269" s="2" t="str" cm="1">
        <f t="array" ref="U269">IF(T269="","",(_xlfn.IFS(T269&gt;=95,"優良",T269&gt;=80,"良好",T269&gt;=60,"普通",T269&gt;=50,"やや不良",T269&lt;50,"不良",T269="","")))</f>
        <v>優良</v>
      </c>
      <c r="V269" s="3" t="s">
        <v>783</v>
      </c>
    </row>
    <row r="270" spans="1:22" ht="96" customHeight="1" x14ac:dyDescent="0.2">
      <c r="A270" s="7">
        <v>261</v>
      </c>
      <c r="B270" s="4" t="s">
        <v>354</v>
      </c>
      <c r="C270" s="3" t="s">
        <v>784</v>
      </c>
      <c r="D270" s="3" t="s">
        <v>785</v>
      </c>
      <c r="E270" s="35" t="s">
        <v>110</v>
      </c>
      <c r="F270" s="40"/>
      <c r="G270" s="34"/>
      <c r="H270" s="3"/>
      <c r="I270" s="37"/>
      <c r="J270" s="4" t="s">
        <v>53</v>
      </c>
      <c r="K270" s="3" t="s">
        <v>786</v>
      </c>
      <c r="L270" s="38">
        <v>0.88500000000000001</v>
      </c>
      <c r="M270" s="3" t="s">
        <v>787</v>
      </c>
      <c r="N270" s="4">
        <v>97</v>
      </c>
      <c r="O270" s="4">
        <v>15</v>
      </c>
      <c r="P270" s="2">
        <f t="shared" si="32"/>
        <v>112</v>
      </c>
      <c r="Q270" s="2" t="str" cm="1">
        <f t="array" ref="Q270">IF(P270="","",(_xlfn.IFS(P270&gt;=95,"優良",P270&gt;=80,"良好",P270&gt;=60,"普通",P270&gt;=50,"やや不良",P270&lt;50,"不良",P270="","")))</f>
        <v>優良</v>
      </c>
      <c r="R270" s="2">
        <v>97</v>
      </c>
      <c r="S270" s="2">
        <v>20</v>
      </c>
      <c r="T270" s="2">
        <f t="shared" si="33"/>
        <v>117</v>
      </c>
      <c r="U270" s="2" t="str" cm="1">
        <f t="array" ref="U270">IF(T270="","",(_xlfn.IFS(T270&gt;=95,"優良",T270&gt;=80,"良好",T270&gt;=60,"普通",T270&gt;=50,"やや不良",T270&lt;50,"不良",T270="","")))</f>
        <v>優良</v>
      </c>
      <c r="V270" s="3" t="s">
        <v>788</v>
      </c>
    </row>
    <row r="271" spans="1:22" ht="109.05" customHeight="1" x14ac:dyDescent="0.2">
      <c r="A271" s="7">
        <v>262</v>
      </c>
      <c r="B271" s="4" t="s">
        <v>354</v>
      </c>
      <c r="C271" s="3" t="s">
        <v>789</v>
      </c>
      <c r="D271" s="3" t="s">
        <v>790</v>
      </c>
      <c r="E271" s="35" t="s">
        <v>110</v>
      </c>
      <c r="F271" s="40"/>
      <c r="G271" s="34"/>
      <c r="H271" s="3"/>
      <c r="I271" s="37"/>
      <c r="J271" s="4" t="s">
        <v>53</v>
      </c>
      <c r="K271" s="3" t="s">
        <v>791</v>
      </c>
      <c r="L271" s="38">
        <v>0.82</v>
      </c>
      <c r="M271" s="3" t="s">
        <v>792</v>
      </c>
      <c r="N271" s="4">
        <v>92.7</v>
      </c>
      <c r="O271" s="4">
        <v>10</v>
      </c>
      <c r="P271" s="2">
        <f t="shared" si="32"/>
        <v>102.7</v>
      </c>
      <c r="Q271" s="2" t="str" cm="1">
        <f t="array" ref="Q271">IF(P271="","",(_xlfn.IFS(P271&gt;=95,"優良",P271&gt;=80,"良好",P271&gt;=60,"普通",P271&gt;=50,"やや不良",P271&lt;50,"不良",P271="","")))</f>
        <v>優良</v>
      </c>
      <c r="R271" s="2">
        <v>92.7</v>
      </c>
      <c r="S271" s="2">
        <v>10</v>
      </c>
      <c r="T271" s="2">
        <f t="shared" si="33"/>
        <v>102.7</v>
      </c>
      <c r="U271" s="2" t="s">
        <v>35</v>
      </c>
      <c r="V271" s="3" t="s">
        <v>793</v>
      </c>
    </row>
    <row r="272" spans="1:22" ht="128.4" customHeight="1" x14ac:dyDescent="0.2">
      <c r="A272" s="7">
        <v>263</v>
      </c>
      <c r="B272" s="4" t="s">
        <v>354</v>
      </c>
      <c r="C272" s="3" t="s">
        <v>794</v>
      </c>
      <c r="D272" s="3" t="s">
        <v>795</v>
      </c>
      <c r="E272" s="35" t="s">
        <v>32</v>
      </c>
      <c r="F272" s="40"/>
      <c r="G272" s="34"/>
      <c r="H272" s="3"/>
      <c r="I272" s="37"/>
      <c r="J272" s="4" t="s">
        <v>53</v>
      </c>
      <c r="K272" s="3" t="s">
        <v>796</v>
      </c>
      <c r="L272" s="38">
        <v>1</v>
      </c>
      <c r="M272" s="3" t="s">
        <v>797</v>
      </c>
      <c r="N272" s="4">
        <v>97</v>
      </c>
      <c r="O272" s="4">
        <v>15</v>
      </c>
      <c r="P272" s="2">
        <f t="shared" si="32"/>
        <v>112</v>
      </c>
      <c r="Q272" s="2" t="str" cm="1">
        <f t="array" ref="Q272">IF(P272="","",(_xlfn.IFS(P272&gt;=95,"優良",P272&gt;=80,"良好",P272&gt;=60,"普通",P272&gt;=50,"やや不良",P272&lt;50,"不良",P272="","")))</f>
        <v>優良</v>
      </c>
      <c r="R272" s="2">
        <v>98</v>
      </c>
      <c r="S272" s="2">
        <v>20</v>
      </c>
      <c r="T272" s="2">
        <f t="shared" si="33"/>
        <v>118</v>
      </c>
      <c r="U272" s="2" t="s">
        <v>35</v>
      </c>
      <c r="V272" s="3" t="s">
        <v>798</v>
      </c>
    </row>
    <row r="273" spans="1:22" ht="70.05" customHeight="1" x14ac:dyDescent="0.2">
      <c r="A273" s="7">
        <v>264</v>
      </c>
      <c r="B273" s="4" t="s">
        <v>354</v>
      </c>
      <c r="C273" s="3" t="s">
        <v>799</v>
      </c>
      <c r="D273" s="3" t="s">
        <v>800</v>
      </c>
      <c r="E273" s="35" t="s">
        <v>32</v>
      </c>
      <c r="F273" s="40"/>
      <c r="G273" s="34"/>
      <c r="H273" s="3"/>
      <c r="I273" s="37"/>
      <c r="J273" s="4" t="s">
        <v>53</v>
      </c>
      <c r="K273" s="3" t="s">
        <v>801</v>
      </c>
      <c r="L273" s="38">
        <v>1</v>
      </c>
      <c r="M273" s="3" t="s">
        <v>802</v>
      </c>
      <c r="N273" s="4">
        <v>99</v>
      </c>
      <c r="O273" s="4">
        <v>10</v>
      </c>
      <c r="P273" s="2">
        <f t="shared" si="32"/>
        <v>109</v>
      </c>
      <c r="Q273" s="2" t="str" cm="1">
        <f t="array" ref="Q273">IF(P273="","",(_xlfn.IFS(P273&gt;=95,"優良",P273&gt;=80,"良好",P273&gt;=60,"普通",P273&gt;=50,"やや不良",P273&lt;50,"不良",P273="","")))</f>
        <v>優良</v>
      </c>
      <c r="R273" s="2">
        <v>93</v>
      </c>
      <c r="S273" s="2">
        <v>10</v>
      </c>
      <c r="T273" s="2">
        <f t="shared" si="33"/>
        <v>103</v>
      </c>
      <c r="U273" s="2" t="s">
        <v>35</v>
      </c>
      <c r="V273" s="3" t="s">
        <v>803</v>
      </c>
    </row>
    <row r="274" spans="1:22" ht="83.1" customHeight="1" x14ac:dyDescent="0.2">
      <c r="A274" s="7">
        <v>265</v>
      </c>
      <c r="B274" s="4" t="s">
        <v>354</v>
      </c>
      <c r="C274" s="3" t="s">
        <v>804</v>
      </c>
      <c r="D274" s="3" t="s">
        <v>800</v>
      </c>
      <c r="E274" s="35" t="s">
        <v>110</v>
      </c>
      <c r="F274" s="40"/>
      <c r="G274" s="34"/>
      <c r="H274" s="3"/>
      <c r="I274" s="37"/>
      <c r="J274" s="4" t="s">
        <v>53</v>
      </c>
      <c r="K274" s="3" t="s">
        <v>805</v>
      </c>
      <c r="L274" s="38">
        <v>1</v>
      </c>
      <c r="M274" s="3" t="s">
        <v>802</v>
      </c>
      <c r="N274" s="4">
        <v>97</v>
      </c>
      <c r="O274" s="4">
        <v>5</v>
      </c>
      <c r="P274" s="2">
        <f t="shared" si="32"/>
        <v>102</v>
      </c>
      <c r="Q274" s="2" t="str" cm="1">
        <f t="array" ref="Q274">IF(P274="","",(_xlfn.IFS(P274&gt;=95,"優良",P274&gt;=80,"良好",P274&gt;=60,"普通",P274&gt;=50,"やや不良",P274&lt;50,"不良",P274="","")))</f>
        <v>優良</v>
      </c>
      <c r="R274" s="2">
        <v>100</v>
      </c>
      <c r="S274" s="2">
        <v>10</v>
      </c>
      <c r="T274" s="2">
        <f t="shared" si="33"/>
        <v>110</v>
      </c>
      <c r="U274" s="2" t="s">
        <v>35</v>
      </c>
      <c r="V274" s="3" t="s">
        <v>806</v>
      </c>
    </row>
    <row r="275" spans="1:22" ht="135" customHeight="1" x14ac:dyDescent="0.2">
      <c r="A275" s="7">
        <v>266</v>
      </c>
      <c r="B275" s="4" t="s">
        <v>354</v>
      </c>
      <c r="C275" s="3" t="s">
        <v>807</v>
      </c>
      <c r="D275" s="3" t="s">
        <v>808</v>
      </c>
      <c r="E275" s="35" t="s">
        <v>32</v>
      </c>
      <c r="F275" s="40"/>
      <c r="G275" s="34"/>
      <c r="H275" s="3"/>
      <c r="I275" s="37"/>
      <c r="J275" s="4" t="s">
        <v>53</v>
      </c>
      <c r="K275" s="3" t="s">
        <v>809</v>
      </c>
      <c r="L275" s="38">
        <v>0.99</v>
      </c>
      <c r="M275" s="3" t="s">
        <v>810</v>
      </c>
      <c r="N275" s="4">
        <v>100</v>
      </c>
      <c r="O275" s="4">
        <v>20</v>
      </c>
      <c r="P275" s="2">
        <f t="shared" si="32"/>
        <v>120</v>
      </c>
      <c r="Q275" s="2" t="str" cm="1">
        <f t="array" ref="Q275">IF(P275="","",(_xlfn.IFS(P275&gt;=95,"優良",P275&gt;=80,"良好",P275&gt;=60,"普通",P275&gt;=50,"やや不良",P275&lt;50,"不良",P275="","")))</f>
        <v>優良</v>
      </c>
      <c r="R275" s="2">
        <v>100</v>
      </c>
      <c r="S275" s="2">
        <v>20</v>
      </c>
      <c r="T275" s="2">
        <f t="shared" si="33"/>
        <v>120</v>
      </c>
      <c r="U275" s="2" t="s">
        <v>35</v>
      </c>
      <c r="V275" s="3" t="s">
        <v>811</v>
      </c>
    </row>
    <row r="276" spans="1:22" ht="109.05" customHeight="1" x14ac:dyDescent="0.2">
      <c r="A276" s="7">
        <v>267</v>
      </c>
      <c r="B276" s="4" t="s">
        <v>354</v>
      </c>
      <c r="C276" s="3" t="s">
        <v>812</v>
      </c>
      <c r="D276" s="3" t="s">
        <v>813</v>
      </c>
      <c r="E276" s="35" t="s">
        <v>32</v>
      </c>
      <c r="F276" s="40"/>
      <c r="G276" s="34"/>
      <c r="H276" s="3"/>
      <c r="I276" s="37"/>
      <c r="J276" s="4" t="s">
        <v>53</v>
      </c>
      <c r="K276" s="3" t="s">
        <v>814</v>
      </c>
      <c r="L276" s="38">
        <v>1</v>
      </c>
      <c r="M276" s="3" t="s">
        <v>815</v>
      </c>
      <c r="N276" s="4">
        <v>90</v>
      </c>
      <c r="O276" s="4">
        <v>15</v>
      </c>
      <c r="P276" s="2">
        <f t="shared" si="32"/>
        <v>105</v>
      </c>
      <c r="Q276" s="2" t="str" cm="1">
        <f t="array" ref="Q276">IF(P276="","",(_xlfn.IFS(P276&gt;=95,"優良",P276&gt;=80,"良好",P276&gt;=60,"普通",P276&gt;=50,"やや不良",P276&lt;50,"不良",P276="","")))</f>
        <v>優良</v>
      </c>
      <c r="R276" s="2">
        <v>100</v>
      </c>
      <c r="S276" s="2">
        <v>20</v>
      </c>
      <c r="T276" s="2">
        <f t="shared" si="33"/>
        <v>120</v>
      </c>
      <c r="U276" s="2" t="s">
        <v>35</v>
      </c>
      <c r="V276" s="3" t="s">
        <v>816</v>
      </c>
    </row>
    <row r="277" spans="1:22" ht="109.05" customHeight="1" x14ac:dyDescent="0.2">
      <c r="A277" s="7">
        <v>268</v>
      </c>
      <c r="B277" s="4" t="s">
        <v>354</v>
      </c>
      <c r="C277" s="3" t="s">
        <v>817</v>
      </c>
      <c r="D277" s="3" t="s">
        <v>818</v>
      </c>
      <c r="E277" s="35" t="s">
        <v>110</v>
      </c>
      <c r="F277" s="40"/>
      <c r="G277" s="34"/>
      <c r="H277" s="3"/>
      <c r="I277" s="37"/>
      <c r="J277" s="4" t="s">
        <v>53</v>
      </c>
      <c r="K277" s="3" t="s">
        <v>819</v>
      </c>
      <c r="L277" s="38">
        <v>0.7</v>
      </c>
      <c r="M277" s="3" t="s">
        <v>820</v>
      </c>
      <c r="N277" s="32"/>
      <c r="O277" s="32"/>
      <c r="P277" s="33" t="str">
        <f t="shared" si="32"/>
        <v/>
      </c>
      <c r="Q277" s="33" t="str" cm="1">
        <f t="array" ref="Q277">IF(P277="","",(_xlfn.IFS(P277&gt;=95,"優良",P277&gt;=80,"良好",P277&gt;=60,"普通",P277&gt;=50,"やや不良",P277&lt;50,"不良",P277="","")))</f>
        <v/>
      </c>
      <c r="R277" s="2">
        <v>96</v>
      </c>
      <c r="S277" s="2">
        <v>20</v>
      </c>
      <c r="T277" s="2">
        <f t="shared" si="33"/>
        <v>116</v>
      </c>
      <c r="U277" s="2" t="s">
        <v>35</v>
      </c>
      <c r="V277" s="3" t="s">
        <v>821</v>
      </c>
    </row>
    <row r="278" spans="1:22" ht="96" customHeight="1" x14ac:dyDescent="0.2">
      <c r="A278" s="7">
        <v>269</v>
      </c>
      <c r="B278" s="4" t="s">
        <v>354</v>
      </c>
      <c r="C278" s="3" t="s">
        <v>822</v>
      </c>
      <c r="D278" s="3" t="s">
        <v>818</v>
      </c>
      <c r="E278" s="35" t="s">
        <v>110</v>
      </c>
      <c r="F278" s="40"/>
      <c r="G278" s="34"/>
      <c r="H278" s="3"/>
      <c r="I278" s="37"/>
      <c r="J278" s="4" t="s">
        <v>53</v>
      </c>
      <c r="K278" s="3" t="s">
        <v>823</v>
      </c>
      <c r="L278" s="38">
        <v>1</v>
      </c>
      <c r="M278" s="3" t="s">
        <v>820</v>
      </c>
      <c r="N278" s="32"/>
      <c r="O278" s="32"/>
      <c r="P278" s="33" t="str">
        <f t="shared" si="32"/>
        <v/>
      </c>
      <c r="Q278" s="33" t="str" cm="1">
        <f t="array" ref="Q278">IF(P278="","",(_xlfn.IFS(P278&gt;=95,"優良",P278&gt;=80,"良好",P278&gt;=60,"普通",P278&gt;=50,"やや不良",P278&lt;50,"不良",P278="","")))</f>
        <v/>
      </c>
      <c r="R278" s="2">
        <v>100</v>
      </c>
      <c r="S278" s="2">
        <v>10</v>
      </c>
      <c r="T278" s="2">
        <f t="shared" si="33"/>
        <v>110</v>
      </c>
      <c r="U278" s="2" t="s">
        <v>35</v>
      </c>
      <c r="V278" s="3" t="s">
        <v>824</v>
      </c>
    </row>
    <row r="279" spans="1:22" ht="96" customHeight="1" x14ac:dyDescent="0.2">
      <c r="A279" s="7">
        <v>270</v>
      </c>
      <c r="B279" s="4" t="s">
        <v>354</v>
      </c>
      <c r="C279" s="3" t="s">
        <v>825</v>
      </c>
      <c r="D279" s="3" t="s">
        <v>818</v>
      </c>
      <c r="E279" s="35" t="s">
        <v>110</v>
      </c>
      <c r="F279" s="40"/>
      <c r="G279" s="34"/>
      <c r="H279" s="3"/>
      <c r="I279" s="37"/>
      <c r="J279" s="4" t="s">
        <v>53</v>
      </c>
      <c r="K279" s="3" t="s">
        <v>826</v>
      </c>
      <c r="L279" s="38">
        <v>0.94</v>
      </c>
      <c r="M279" s="3" t="s">
        <v>820</v>
      </c>
      <c r="N279" s="32"/>
      <c r="O279" s="32"/>
      <c r="P279" s="33" t="str">
        <f t="shared" si="32"/>
        <v/>
      </c>
      <c r="Q279" s="33" t="str" cm="1">
        <f t="array" ref="Q279">IF(P279="","",(_xlfn.IFS(P279&gt;=95,"優良",P279&gt;=80,"良好",P279&gt;=60,"普通",P279&gt;=50,"やや不良",P279&lt;50,"不良",P279="","")))</f>
        <v/>
      </c>
      <c r="R279" s="2">
        <v>98</v>
      </c>
      <c r="S279" s="2">
        <v>20</v>
      </c>
      <c r="T279" s="2">
        <f t="shared" si="33"/>
        <v>118</v>
      </c>
      <c r="U279" s="2" t="s">
        <v>35</v>
      </c>
      <c r="V279" s="3" t="s">
        <v>827</v>
      </c>
    </row>
    <row r="280" spans="1:22" ht="96" customHeight="1" x14ac:dyDescent="0.2">
      <c r="A280" s="7">
        <v>271</v>
      </c>
      <c r="B280" s="4" t="s">
        <v>354</v>
      </c>
      <c r="C280" s="3" t="s">
        <v>828</v>
      </c>
      <c r="D280" s="3" t="s">
        <v>818</v>
      </c>
      <c r="E280" s="35" t="s">
        <v>110</v>
      </c>
      <c r="F280" s="40"/>
      <c r="G280" s="34"/>
      <c r="H280" s="3"/>
      <c r="I280" s="37"/>
      <c r="J280" s="4" t="s">
        <v>53</v>
      </c>
      <c r="K280" s="3" t="s">
        <v>829</v>
      </c>
      <c r="L280" s="38">
        <v>0.84</v>
      </c>
      <c r="M280" s="3" t="s">
        <v>820</v>
      </c>
      <c r="N280" s="32"/>
      <c r="O280" s="32"/>
      <c r="P280" s="33" t="str">
        <f t="shared" si="32"/>
        <v/>
      </c>
      <c r="Q280" s="33" t="str" cm="1">
        <f t="array" ref="Q280">IF(P280="","",(_xlfn.IFS(P280&gt;=95,"優良",P280&gt;=80,"良好",P280&gt;=60,"普通",P280&gt;=50,"やや不良",P280&lt;50,"不良",P280="","")))</f>
        <v/>
      </c>
      <c r="R280" s="2">
        <v>99</v>
      </c>
      <c r="S280" s="2">
        <v>20</v>
      </c>
      <c r="T280" s="2">
        <f t="shared" si="33"/>
        <v>119</v>
      </c>
      <c r="U280" s="2" t="s">
        <v>35</v>
      </c>
      <c r="V280" s="3" t="s">
        <v>830</v>
      </c>
    </row>
    <row r="281" spans="1:22" ht="122.1" customHeight="1" x14ac:dyDescent="0.2">
      <c r="A281" s="7">
        <v>272</v>
      </c>
      <c r="B281" s="4" t="s">
        <v>354</v>
      </c>
      <c r="C281" s="3" t="s">
        <v>831</v>
      </c>
      <c r="D281" s="3" t="s">
        <v>832</v>
      </c>
      <c r="E281" s="35" t="s">
        <v>110</v>
      </c>
      <c r="F281" s="40"/>
      <c r="G281" s="34"/>
      <c r="H281" s="3"/>
      <c r="I281" s="37"/>
      <c r="J281" s="4" t="s">
        <v>53</v>
      </c>
      <c r="K281" s="3" t="s">
        <v>833</v>
      </c>
      <c r="L281" s="38">
        <v>1</v>
      </c>
      <c r="M281" s="3" t="s">
        <v>834</v>
      </c>
      <c r="N281" s="4">
        <v>100</v>
      </c>
      <c r="O281" s="4">
        <v>15</v>
      </c>
      <c r="P281" s="2">
        <f t="shared" si="32"/>
        <v>115</v>
      </c>
      <c r="Q281" s="2" t="str" cm="1">
        <f t="array" ref="Q281">IF(P281="","",(_xlfn.IFS(P281&gt;=95,"優良",P281&gt;=80,"良好",P281&gt;=60,"普通",P281&gt;=50,"やや不良",P281&lt;50,"不良",P281="","")))</f>
        <v>優良</v>
      </c>
      <c r="R281" s="2">
        <v>100</v>
      </c>
      <c r="S281" s="2">
        <v>20</v>
      </c>
      <c r="T281" s="2">
        <f t="shared" si="33"/>
        <v>120</v>
      </c>
      <c r="U281" s="2" t="s">
        <v>35</v>
      </c>
      <c r="V281" s="3" t="s">
        <v>835</v>
      </c>
    </row>
    <row r="282" spans="1:22" ht="96" customHeight="1" x14ac:dyDescent="0.2">
      <c r="A282" s="7">
        <v>273</v>
      </c>
      <c r="B282" s="4" t="s">
        <v>836</v>
      </c>
      <c r="C282" s="3" t="s">
        <v>837</v>
      </c>
      <c r="D282" s="3" t="s">
        <v>838</v>
      </c>
      <c r="E282" s="35" t="s">
        <v>32</v>
      </c>
      <c r="F282" s="40"/>
      <c r="G282" s="34"/>
      <c r="H282" s="3"/>
      <c r="I282" s="37"/>
      <c r="J282" s="4"/>
      <c r="K282" s="3"/>
      <c r="L282" s="38"/>
      <c r="M282" s="3"/>
      <c r="N282" s="4">
        <v>100</v>
      </c>
      <c r="O282" s="4">
        <v>0</v>
      </c>
      <c r="P282" s="2">
        <f t="shared" si="32"/>
        <v>100</v>
      </c>
      <c r="Q282" s="2" t="str" cm="1">
        <f t="array" ref="Q282">IF(P282="","",(_xlfn.IFS(P282&gt;=95,"優良",P282&gt;=80,"良好",P282&gt;=60,"普通",P282&gt;=50,"やや不良",P282&lt;50,"不良",P282="","")))</f>
        <v>優良</v>
      </c>
      <c r="R282" s="2">
        <v>100</v>
      </c>
      <c r="S282" s="2">
        <v>0</v>
      </c>
      <c r="T282" s="2">
        <f>IF(R282+S282&gt;120,"エラー",IF(R282+S282=0,"",R282+S282))</f>
        <v>100</v>
      </c>
      <c r="U282" s="2" t="str" cm="1">
        <f t="array" ref="U282">IF(T282="","",(_xlfn.IFS(T282&gt;=95,"優良",T282&gt;=80,"良好",T282&gt;=60,"普通",T282&gt;=50,"やや不良",T282&lt;50,"不良",T282="","")))</f>
        <v>優良</v>
      </c>
      <c r="V282" s="3" t="s">
        <v>839</v>
      </c>
    </row>
    <row r="283" spans="1:22" ht="96" customHeight="1" x14ac:dyDescent="0.2">
      <c r="A283" s="7">
        <v>274</v>
      </c>
      <c r="B283" s="4" t="s">
        <v>836</v>
      </c>
      <c r="C283" s="3" t="s">
        <v>840</v>
      </c>
      <c r="D283" s="3" t="s">
        <v>838</v>
      </c>
      <c r="E283" s="35" t="s">
        <v>32</v>
      </c>
      <c r="F283" s="40"/>
      <c r="G283" s="34"/>
      <c r="H283" s="3"/>
      <c r="I283" s="37"/>
      <c r="J283" s="4"/>
      <c r="K283" s="3"/>
      <c r="L283" s="38"/>
      <c r="M283" s="3"/>
      <c r="N283" s="4">
        <v>100</v>
      </c>
      <c r="O283" s="4">
        <v>5</v>
      </c>
      <c r="P283" s="2">
        <f t="shared" si="32"/>
        <v>105</v>
      </c>
      <c r="Q283" s="2" t="str" cm="1">
        <f t="array" ref="Q283">IF(P283="","",(_xlfn.IFS(P283&gt;=95,"優良",P283&gt;=80,"良好",P283&gt;=60,"普通",P283&gt;=50,"やや不良",P283&lt;50,"不良",P283="","")))</f>
        <v>優良</v>
      </c>
      <c r="R283" s="2">
        <v>100</v>
      </c>
      <c r="S283" s="2">
        <v>5</v>
      </c>
      <c r="T283" s="2">
        <f t="shared" ref="T283:T290" si="34">IF(R283+S283&gt;120,"エラー",IF(R283+S283=0,"",R283+S283))</f>
        <v>105</v>
      </c>
      <c r="U283" s="2" t="str" cm="1">
        <f t="array" ref="U283">IF(T283="","",(_xlfn.IFS(T283&gt;=95,"優良",T283&gt;=80,"良好",T283&gt;=60,"普通",T283&gt;=50,"やや不良",T283&lt;50,"不良",T283="","")))</f>
        <v>優良</v>
      </c>
      <c r="V283" s="3" t="s">
        <v>841</v>
      </c>
    </row>
    <row r="284" spans="1:22" ht="96" customHeight="1" x14ac:dyDescent="0.2">
      <c r="A284" s="7">
        <v>275</v>
      </c>
      <c r="B284" s="4" t="s">
        <v>836</v>
      </c>
      <c r="C284" s="3" t="s">
        <v>842</v>
      </c>
      <c r="D284" s="3" t="s">
        <v>838</v>
      </c>
      <c r="E284" s="35" t="s">
        <v>32</v>
      </c>
      <c r="F284" s="40"/>
      <c r="G284" s="34"/>
      <c r="H284" s="3"/>
      <c r="I284" s="37"/>
      <c r="J284" s="4"/>
      <c r="K284" s="3"/>
      <c r="L284" s="38"/>
      <c r="M284" s="3"/>
      <c r="N284" s="4">
        <v>100</v>
      </c>
      <c r="O284" s="4">
        <v>0</v>
      </c>
      <c r="P284" s="2">
        <f t="shared" si="32"/>
        <v>100</v>
      </c>
      <c r="Q284" s="2" t="str" cm="1">
        <f t="array" ref="Q284">IF(P284="","",(_xlfn.IFS(P284&gt;=95,"優良",P284&gt;=80,"良好",P284&gt;=60,"普通",P284&gt;=50,"やや不良",P284&lt;50,"不良",P284="","")))</f>
        <v>優良</v>
      </c>
      <c r="R284" s="2">
        <v>100</v>
      </c>
      <c r="S284" s="2">
        <v>0</v>
      </c>
      <c r="T284" s="2">
        <f t="shared" si="34"/>
        <v>100</v>
      </c>
      <c r="U284" s="2" t="str" cm="1">
        <f t="array" ref="U284">IF(T284="","",(_xlfn.IFS(T284&gt;=95,"優良",T284&gt;=80,"良好",T284&gt;=60,"普通",T284&gt;=50,"やや不良",T284&lt;50,"不良",T284="","")))</f>
        <v>優良</v>
      </c>
      <c r="V284" s="3" t="s">
        <v>839</v>
      </c>
    </row>
    <row r="285" spans="1:22" ht="67.2" customHeight="1" x14ac:dyDescent="0.2">
      <c r="A285" s="7">
        <v>276</v>
      </c>
      <c r="B285" s="4" t="s">
        <v>836</v>
      </c>
      <c r="C285" s="3" t="s">
        <v>843</v>
      </c>
      <c r="D285" s="3" t="s">
        <v>838</v>
      </c>
      <c r="E285" s="35" t="s">
        <v>32</v>
      </c>
      <c r="F285" s="40"/>
      <c r="G285" s="34"/>
      <c r="H285" s="3"/>
      <c r="I285" s="37"/>
      <c r="J285" s="4"/>
      <c r="K285" s="3"/>
      <c r="L285" s="38"/>
      <c r="M285" s="3"/>
      <c r="N285" s="4">
        <v>100</v>
      </c>
      <c r="O285" s="4">
        <v>-6</v>
      </c>
      <c r="P285" s="2">
        <f t="shared" si="32"/>
        <v>94</v>
      </c>
      <c r="Q285" s="2" t="str" cm="1">
        <f t="array" ref="Q285">IF(P285="","",(_xlfn.IFS(P285&gt;=95,"優良",P285&gt;=80,"良好",P285&gt;=60,"普通",P285&gt;=50,"やや不良",P285&lt;50,"不良",P285="","")))</f>
        <v>良好</v>
      </c>
      <c r="R285" s="2">
        <v>100</v>
      </c>
      <c r="S285" s="2">
        <v>-3</v>
      </c>
      <c r="T285" s="2">
        <f t="shared" si="34"/>
        <v>97</v>
      </c>
      <c r="U285" s="2" t="str" cm="1">
        <f t="array" ref="U285">IF(T285="","",(_xlfn.IFS(T285&gt;=95,"優良",T285&gt;=80,"良好",T285&gt;=60,"普通",T285&gt;=50,"やや不良",T285&lt;50,"不良",T285="","")))</f>
        <v>優良</v>
      </c>
      <c r="V285" s="3" t="s">
        <v>839</v>
      </c>
    </row>
    <row r="286" spans="1:22" ht="57" customHeight="1" x14ac:dyDescent="0.2">
      <c r="A286" s="7">
        <v>277</v>
      </c>
      <c r="B286" s="4" t="s">
        <v>836</v>
      </c>
      <c r="C286" s="3" t="s">
        <v>844</v>
      </c>
      <c r="D286" s="3" t="s">
        <v>838</v>
      </c>
      <c r="E286" s="35" t="s">
        <v>32</v>
      </c>
      <c r="F286" s="40"/>
      <c r="G286" s="34"/>
      <c r="H286" s="3"/>
      <c r="I286" s="37"/>
      <c r="J286" s="4"/>
      <c r="K286" s="3"/>
      <c r="L286" s="38"/>
      <c r="M286" s="3"/>
      <c r="N286" s="4">
        <v>100</v>
      </c>
      <c r="O286" s="4">
        <v>5</v>
      </c>
      <c r="P286" s="2">
        <f t="shared" si="32"/>
        <v>105</v>
      </c>
      <c r="Q286" s="2" t="str" cm="1">
        <f t="array" ref="Q286">IF(P286="","",(_xlfn.IFS(P286&gt;=95,"優良",P286&gt;=80,"良好",P286&gt;=60,"普通",P286&gt;=50,"やや不良",P286&lt;50,"不良",P286="","")))</f>
        <v>優良</v>
      </c>
      <c r="R286" s="2">
        <v>100</v>
      </c>
      <c r="S286" s="2">
        <v>5</v>
      </c>
      <c r="T286" s="2">
        <f t="shared" si="34"/>
        <v>105</v>
      </c>
      <c r="U286" s="2" t="str" cm="1">
        <f t="array" ref="U286">IF(T286="","",(_xlfn.IFS(T286&gt;=95,"優良",T286&gt;=80,"良好",T286&gt;=60,"普通",T286&gt;=50,"やや不良",T286&lt;50,"不良",T286="","")))</f>
        <v>優良</v>
      </c>
      <c r="V286" s="3" t="s">
        <v>841</v>
      </c>
    </row>
    <row r="287" spans="1:22" ht="96" customHeight="1" x14ac:dyDescent="0.2">
      <c r="A287" s="7">
        <v>278</v>
      </c>
      <c r="B287" s="4" t="s">
        <v>836</v>
      </c>
      <c r="C287" s="3" t="s">
        <v>845</v>
      </c>
      <c r="D287" s="3" t="s">
        <v>838</v>
      </c>
      <c r="E287" s="35" t="s">
        <v>32</v>
      </c>
      <c r="F287" s="40"/>
      <c r="G287" s="34"/>
      <c r="H287" s="3"/>
      <c r="I287" s="37"/>
      <c r="J287" s="4"/>
      <c r="K287" s="3"/>
      <c r="L287" s="38"/>
      <c r="M287" s="3"/>
      <c r="N287" s="4">
        <v>100</v>
      </c>
      <c r="O287" s="4">
        <v>0</v>
      </c>
      <c r="P287" s="2">
        <f t="shared" si="32"/>
        <v>100</v>
      </c>
      <c r="Q287" s="2" t="str" cm="1">
        <f t="array" ref="Q287">IF(P287="","",(_xlfn.IFS(P287&gt;=95,"優良",P287&gt;=80,"良好",P287&gt;=60,"普通",P287&gt;=50,"やや不良",P287&lt;50,"不良",P287="","")))</f>
        <v>優良</v>
      </c>
      <c r="R287" s="2">
        <v>100</v>
      </c>
      <c r="S287" s="2">
        <v>0</v>
      </c>
      <c r="T287" s="2">
        <f t="shared" si="34"/>
        <v>100</v>
      </c>
      <c r="U287" s="2" t="str" cm="1">
        <f t="array" ref="U287">IF(T287="","",(_xlfn.IFS(T287&gt;=95,"優良",T287&gt;=80,"良好",T287&gt;=60,"普通",T287&gt;=50,"やや不良",T287&lt;50,"不良",T287="","")))</f>
        <v>優良</v>
      </c>
      <c r="V287" s="3" t="s">
        <v>839</v>
      </c>
    </row>
    <row r="288" spans="1:22" ht="96" customHeight="1" x14ac:dyDescent="0.2">
      <c r="A288" s="7">
        <v>279</v>
      </c>
      <c r="B288" s="4" t="s">
        <v>836</v>
      </c>
      <c r="C288" s="3" t="s">
        <v>846</v>
      </c>
      <c r="D288" s="3" t="s">
        <v>838</v>
      </c>
      <c r="E288" s="35" t="s">
        <v>32</v>
      </c>
      <c r="F288" s="40"/>
      <c r="G288" s="34"/>
      <c r="H288" s="3"/>
      <c r="I288" s="37"/>
      <c r="J288" s="4"/>
      <c r="K288" s="3"/>
      <c r="L288" s="38"/>
      <c r="M288" s="3"/>
      <c r="N288" s="4">
        <v>100</v>
      </c>
      <c r="O288" s="4">
        <v>0</v>
      </c>
      <c r="P288" s="2">
        <f t="shared" si="32"/>
        <v>100</v>
      </c>
      <c r="Q288" s="2" t="str" cm="1">
        <f t="array" ref="Q288">IF(P288="","",(_xlfn.IFS(P288&gt;=95,"優良",P288&gt;=80,"良好",P288&gt;=60,"普通",P288&gt;=50,"やや不良",P288&lt;50,"不良",P288="","")))</f>
        <v>優良</v>
      </c>
      <c r="R288" s="2">
        <v>100</v>
      </c>
      <c r="S288" s="2">
        <v>0</v>
      </c>
      <c r="T288" s="2">
        <f t="shared" si="34"/>
        <v>100</v>
      </c>
      <c r="U288" s="2" t="str" cm="1">
        <f t="array" ref="U288">IF(T288="","",(_xlfn.IFS(T288&gt;=95,"優良",T288&gt;=80,"良好",T288&gt;=60,"普通",T288&gt;=50,"やや不良",T288&lt;50,"不良",T288="","")))</f>
        <v>優良</v>
      </c>
      <c r="V288" s="3" t="s">
        <v>839</v>
      </c>
    </row>
    <row r="289" spans="1:22" ht="96" customHeight="1" x14ac:dyDescent="0.2">
      <c r="A289" s="7">
        <v>280</v>
      </c>
      <c r="B289" s="4" t="s">
        <v>836</v>
      </c>
      <c r="C289" s="3" t="s">
        <v>847</v>
      </c>
      <c r="D289" s="3" t="s">
        <v>838</v>
      </c>
      <c r="E289" s="35" t="s">
        <v>32</v>
      </c>
      <c r="F289" s="40"/>
      <c r="G289" s="34"/>
      <c r="H289" s="3"/>
      <c r="I289" s="37"/>
      <c r="J289" s="4"/>
      <c r="K289" s="3"/>
      <c r="L289" s="38"/>
      <c r="M289" s="3"/>
      <c r="N289" s="4">
        <v>100</v>
      </c>
      <c r="O289" s="4">
        <v>5</v>
      </c>
      <c r="P289" s="2">
        <f t="shared" si="32"/>
        <v>105</v>
      </c>
      <c r="Q289" s="2" t="str" cm="1">
        <f t="array" ref="Q289">IF(P289="","",(_xlfn.IFS(P289&gt;=95,"優良",P289&gt;=80,"良好",P289&gt;=60,"普通",P289&gt;=50,"やや不良",P289&lt;50,"不良",P289="","")))</f>
        <v>優良</v>
      </c>
      <c r="R289" s="2">
        <v>100</v>
      </c>
      <c r="S289" s="2">
        <v>5</v>
      </c>
      <c r="T289" s="2">
        <f t="shared" si="34"/>
        <v>105</v>
      </c>
      <c r="U289" s="2" t="str" cm="1">
        <f t="array" ref="U289">IF(T289="","",(_xlfn.IFS(T289&gt;=95,"優良",T289&gt;=80,"良好",T289&gt;=60,"普通",T289&gt;=50,"やや不良",T289&lt;50,"不良",T289="","")))</f>
        <v>優良</v>
      </c>
      <c r="V289" s="3" t="s">
        <v>841</v>
      </c>
    </row>
    <row r="290" spans="1:22" ht="96" customHeight="1" x14ac:dyDescent="0.2">
      <c r="A290" s="7">
        <v>281</v>
      </c>
      <c r="B290" s="4" t="s">
        <v>836</v>
      </c>
      <c r="C290" s="3" t="s">
        <v>848</v>
      </c>
      <c r="D290" s="3" t="s">
        <v>838</v>
      </c>
      <c r="E290" s="35" t="s">
        <v>32</v>
      </c>
      <c r="F290" s="40"/>
      <c r="G290" s="34"/>
      <c r="H290" s="3"/>
      <c r="I290" s="37"/>
      <c r="J290" s="4"/>
      <c r="K290" s="3"/>
      <c r="L290" s="38"/>
      <c r="M290" s="3"/>
      <c r="N290" s="4">
        <v>100</v>
      </c>
      <c r="O290" s="4">
        <v>0</v>
      </c>
      <c r="P290" s="2">
        <f t="shared" si="32"/>
        <v>100</v>
      </c>
      <c r="Q290" s="2" t="str" cm="1">
        <f t="array" ref="Q290">IF(P290="","",(_xlfn.IFS(P290&gt;=95,"優良",P290&gt;=80,"良好",P290&gt;=60,"普通",P290&gt;=50,"やや不良",P290&lt;50,"不良",P290="","")))</f>
        <v>優良</v>
      </c>
      <c r="R290" s="2">
        <v>100</v>
      </c>
      <c r="S290" s="2">
        <v>0</v>
      </c>
      <c r="T290" s="2">
        <f t="shared" si="34"/>
        <v>100</v>
      </c>
      <c r="U290" s="2" t="str" cm="1">
        <f t="array" ref="U290">IF(T290="","",(_xlfn.IFS(T290&gt;=95,"優良",T290&gt;=80,"良好",T290&gt;=60,"普通",T290&gt;=50,"やや不良",T290&lt;50,"不良",T290="","")))</f>
        <v>優良</v>
      </c>
      <c r="V290" s="3" t="s">
        <v>839</v>
      </c>
    </row>
    <row r="291" spans="1:22" ht="109.05" customHeight="1" x14ac:dyDescent="0.2">
      <c r="A291" s="7">
        <v>282</v>
      </c>
      <c r="B291" s="4" t="s">
        <v>836</v>
      </c>
      <c r="C291" s="3" t="s">
        <v>849</v>
      </c>
      <c r="D291" s="3" t="s">
        <v>850</v>
      </c>
      <c r="E291" s="35" t="s">
        <v>25</v>
      </c>
      <c r="F291" s="40"/>
      <c r="G291" s="34"/>
      <c r="H291" s="3"/>
      <c r="I291" s="37"/>
      <c r="J291" s="4" t="s">
        <v>53</v>
      </c>
      <c r="K291" s="3" t="s">
        <v>851</v>
      </c>
      <c r="L291" s="38">
        <v>0.53</v>
      </c>
      <c r="M291" s="3" t="s">
        <v>852</v>
      </c>
      <c r="N291" s="4">
        <v>100</v>
      </c>
      <c r="O291" s="4">
        <v>5</v>
      </c>
      <c r="P291" s="2">
        <f t="shared" si="32"/>
        <v>105</v>
      </c>
      <c r="Q291" s="2" t="str" cm="1">
        <f t="array" ref="Q291">IF(P291="","",(_xlfn.IFS(P291&gt;=95,"優良",P291&gt;=80,"良好",P291&gt;=60,"普通",P291&gt;=50,"やや不良",P291&lt;50,"不良",P291="","")))</f>
        <v>優良</v>
      </c>
      <c r="R291" s="2">
        <v>100</v>
      </c>
      <c r="S291" s="2">
        <v>5</v>
      </c>
      <c r="T291" s="2">
        <f>IF(R291+S291&gt;120,"エラー",IF(R291+S291=0,"",R291+S291))</f>
        <v>105</v>
      </c>
      <c r="U291" s="2" t="str" cm="1">
        <f t="array" ref="U291">IF(T291="","",(_xlfn.IFS(T291&gt;=95,"優良",T291&gt;=80,"良好",T291&gt;=60,"普通",T291&gt;=50,"やや不良",T291&lt;50,"不良",T291="","")))</f>
        <v>優良</v>
      </c>
      <c r="V291" s="3" t="s">
        <v>853</v>
      </c>
    </row>
    <row r="292" spans="1:22" ht="109.05" customHeight="1" x14ac:dyDescent="0.2">
      <c r="A292" s="7">
        <v>283</v>
      </c>
      <c r="B292" s="4" t="s">
        <v>836</v>
      </c>
      <c r="C292" s="3" t="s">
        <v>854</v>
      </c>
      <c r="D292" s="3" t="s">
        <v>855</v>
      </c>
      <c r="E292" s="35" t="s">
        <v>25</v>
      </c>
      <c r="F292" s="40"/>
      <c r="G292" s="34"/>
      <c r="H292" s="3"/>
      <c r="I292" s="37"/>
      <c r="J292" s="4" t="s">
        <v>33</v>
      </c>
      <c r="K292" s="3" t="s">
        <v>856</v>
      </c>
      <c r="L292" s="38">
        <v>0.57099999999999995</v>
      </c>
      <c r="M292" s="3" t="s">
        <v>857</v>
      </c>
      <c r="N292" s="4">
        <v>100</v>
      </c>
      <c r="O292" s="4">
        <v>0</v>
      </c>
      <c r="P292" s="2">
        <f t="shared" si="32"/>
        <v>100</v>
      </c>
      <c r="Q292" s="2" t="str" cm="1">
        <f t="array" ref="Q292">IF(P292="","",(_xlfn.IFS(P292&gt;=95,"優良",P292&gt;=80,"良好",P292&gt;=60,"普通",P292&gt;=50,"やや不良",P292&lt;50,"不良",P292="","")))</f>
        <v>優良</v>
      </c>
      <c r="R292" s="2">
        <v>95</v>
      </c>
      <c r="S292" s="2">
        <v>5</v>
      </c>
      <c r="T292" s="2">
        <f t="shared" ref="T292:T297" si="35">IF(R292+S292&gt;120,"エラー",IF(R292+S292=0,"",R292+S292))</f>
        <v>100</v>
      </c>
      <c r="U292" s="2" t="str" cm="1">
        <f t="array" ref="U292">IF(T292="","",(_xlfn.IFS(T292&gt;=95,"優良",T292&gt;=80,"良好",T292&gt;=60,"普通",T292&gt;=50,"やや不良",T292&lt;50,"不良",T292="","")))</f>
        <v>優良</v>
      </c>
      <c r="V292" s="3" t="s">
        <v>858</v>
      </c>
    </row>
    <row r="293" spans="1:22" ht="109.05" customHeight="1" x14ac:dyDescent="0.2">
      <c r="A293" s="7">
        <v>284</v>
      </c>
      <c r="B293" s="4" t="s">
        <v>836</v>
      </c>
      <c r="C293" s="3" t="s">
        <v>859</v>
      </c>
      <c r="D293" s="3" t="s">
        <v>860</v>
      </c>
      <c r="E293" s="35" t="s">
        <v>25</v>
      </c>
      <c r="F293" s="40"/>
      <c r="G293" s="34"/>
      <c r="H293" s="3"/>
      <c r="I293" s="37"/>
      <c r="J293" s="4" t="s">
        <v>33</v>
      </c>
      <c r="K293" s="3" t="s">
        <v>861</v>
      </c>
      <c r="L293" s="38">
        <v>0.30099999999999999</v>
      </c>
      <c r="M293" s="3" t="s">
        <v>857</v>
      </c>
      <c r="N293" s="4">
        <v>100</v>
      </c>
      <c r="O293" s="4">
        <v>0</v>
      </c>
      <c r="P293" s="2">
        <f t="shared" si="32"/>
        <v>100</v>
      </c>
      <c r="Q293" s="2" t="str" cm="1">
        <f t="array" ref="Q293">IF(P293="","",(_xlfn.IFS(P293&gt;=95,"優良",P293&gt;=80,"良好",P293&gt;=60,"普通",P293&gt;=50,"やや不良",P293&lt;50,"不良",P293="","")))</f>
        <v>優良</v>
      </c>
      <c r="R293" s="2">
        <v>100</v>
      </c>
      <c r="S293" s="2">
        <v>0</v>
      </c>
      <c r="T293" s="2">
        <f t="shared" si="35"/>
        <v>100</v>
      </c>
      <c r="U293" s="2" t="str" cm="1">
        <f t="array" ref="U293">IF(T293="","",(_xlfn.IFS(T293&gt;=95,"優良",T293&gt;=80,"良好",T293&gt;=60,"普通",T293&gt;=50,"やや不良",T293&lt;50,"不良",T293="","")))</f>
        <v>優良</v>
      </c>
      <c r="V293" s="3" t="s">
        <v>155</v>
      </c>
    </row>
    <row r="294" spans="1:22" ht="109.05" customHeight="1" x14ac:dyDescent="0.2">
      <c r="A294" s="7">
        <v>285</v>
      </c>
      <c r="B294" s="4" t="s">
        <v>836</v>
      </c>
      <c r="C294" s="3" t="s">
        <v>862</v>
      </c>
      <c r="D294" s="3" t="s">
        <v>863</v>
      </c>
      <c r="E294" s="35" t="s">
        <v>25</v>
      </c>
      <c r="F294" s="40"/>
      <c r="G294" s="34"/>
      <c r="H294" s="3"/>
      <c r="I294" s="37"/>
      <c r="J294" s="4" t="s">
        <v>33</v>
      </c>
      <c r="K294" s="3" t="s">
        <v>864</v>
      </c>
      <c r="L294" s="38">
        <v>0.25</v>
      </c>
      <c r="M294" s="3" t="s">
        <v>857</v>
      </c>
      <c r="N294" s="4">
        <v>100</v>
      </c>
      <c r="O294" s="4">
        <v>-5</v>
      </c>
      <c r="P294" s="2">
        <f t="shared" si="32"/>
        <v>95</v>
      </c>
      <c r="Q294" s="2" t="str" cm="1">
        <f t="array" ref="Q294">IF(P294="","",(_xlfn.IFS(P294&gt;=95,"優良",P294&gt;=80,"良好",P294&gt;=60,"普通",P294&gt;=50,"やや不良",P294&lt;50,"不良",P294="","")))</f>
        <v>優良</v>
      </c>
      <c r="R294" s="2">
        <v>95</v>
      </c>
      <c r="S294" s="2">
        <v>0</v>
      </c>
      <c r="T294" s="2">
        <f t="shared" si="35"/>
        <v>95</v>
      </c>
      <c r="U294" s="2" t="str" cm="1">
        <f t="array" ref="U294">IF(T294="","",(_xlfn.IFS(T294&gt;=95,"優良",T294&gt;=80,"良好",T294&gt;=60,"普通",T294&gt;=50,"やや不良",T294&lt;50,"不良",T294="","")))</f>
        <v>優良</v>
      </c>
      <c r="V294" s="3" t="s">
        <v>865</v>
      </c>
    </row>
    <row r="295" spans="1:22" ht="109.05" customHeight="1" x14ac:dyDescent="0.2">
      <c r="A295" s="7">
        <v>286</v>
      </c>
      <c r="B295" s="4" t="s">
        <v>836</v>
      </c>
      <c r="C295" s="3" t="s">
        <v>866</v>
      </c>
      <c r="D295" s="3" t="s">
        <v>867</v>
      </c>
      <c r="E295" s="35" t="s">
        <v>25</v>
      </c>
      <c r="F295" s="40"/>
      <c r="G295" s="34"/>
      <c r="H295" s="3"/>
      <c r="I295" s="37"/>
      <c r="J295" s="4" t="s">
        <v>33</v>
      </c>
      <c r="K295" s="3" t="s">
        <v>868</v>
      </c>
      <c r="L295" s="38">
        <v>0.3</v>
      </c>
      <c r="M295" s="3" t="s">
        <v>857</v>
      </c>
      <c r="N295" s="4">
        <v>99</v>
      </c>
      <c r="O295" s="4">
        <v>0</v>
      </c>
      <c r="P295" s="2">
        <f t="shared" si="32"/>
        <v>99</v>
      </c>
      <c r="Q295" s="2" t="str" cm="1">
        <f t="array" ref="Q295">IF(P295="","",(_xlfn.IFS(P295&gt;=95,"優良",P295&gt;=80,"良好",P295&gt;=60,"普通",P295&gt;=50,"やや不良",P295&lt;50,"不良",P295="","")))</f>
        <v>優良</v>
      </c>
      <c r="R295" s="2">
        <v>98</v>
      </c>
      <c r="S295" s="2">
        <v>0</v>
      </c>
      <c r="T295" s="2">
        <f t="shared" si="35"/>
        <v>98</v>
      </c>
      <c r="U295" s="2" t="str" cm="1">
        <f t="array" ref="U295">IF(T295="","",(_xlfn.IFS(T295&gt;=95,"優良",T295&gt;=80,"良好",T295&gt;=60,"普通",T295&gt;=50,"やや不良",T295&lt;50,"不良",T295="","")))</f>
        <v>優良</v>
      </c>
      <c r="V295" s="3" t="s">
        <v>869</v>
      </c>
    </row>
    <row r="296" spans="1:22" ht="109.05" customHeight="1" x14ac:dyDescent="0.2">
      <c r="A296" s="7">
        <v>287</v>
      </c>
      <c r="B296" s="4" t="s">
        <v>836</v>
      </c>
      <c r="C296" s="3" t="s">
        <v>870</v>
      </c>
      <c r="D296" s="3" t="s">
        <v>871</v>
      </c>
      <c r="E296" s="35" t="s">
        <v>25</v>
      </c>
      <c r="F296" s="40"/>
      <c r="G296" s="34"/>
      <c r="H296" s="3"/>
      <c r="I296" s="37"/>
      <c r="J296" s="4" t="s">
        <v>33</v>
      </c>
      <c r="K296" s="3" t="s">
        <v>872</v>
      </c>
      <c r="L296" s="38">
        <v>0.27900000000000003</v>
      </c>
      <c r="M296" s="3" t="s">
        <v>857</v>
      </c>
      <c r="N296" s="4">
        <v>100</v>
      </c>
      <c r="O296" s="4">
        <v>0</v>
      </c>
      <c r="P296" s="2">
        <f t="shared" si="32"/>
        <v>100</v>
      </c>
      <c r="Q296" s="2" t="str" cm="1">
        <f t="array" ref="Q296">IF(P296="","",(_xlfn.IFS(P296&gt;=95,"優良",P296&gt;=80,"良好",P296&gt;=60,"普通",P296&gt;=50,"やや不良",P296&lt;50,"不良",P296="","")))</f>
        <v>優良</v>
      </c>
      <c r="R296" s="2">
        <v>98</v>
      </c>
      <c r="S296" s="2">
        <v>0</v>
      </c>
      <c r="T296" s="2">
        <f t="shared" si="35"/>
        <v>98</v>
      </c>
      <c r="U296" s="2" t="str" cm="1">
        <f t="array" ref="U296">IF(T296="","",(_xlfn.IFS(T296&gt;=95,"優良",T296&gt;=80,"良好",T296&gt;=60,"普通",T296&gt;=50,"やや不良",T296&lt;50,"不良",T296="","")))</f>
        <v>優良</v>
      </c>
      <c r="V296" s="3" t="s">
        <v>873</v>
      </c>
    </row>
    <row r="297" spans="1:22" ht="70.05" customHeight="1" x14ac:dyDescent="0.2">
      <c r="A297" s="7">
        <v>288</v>
      </c>
      <c r="B297" s="4" t="s">
        <v>836</v>
      </c>
      <c r="C297" s="3" t="s">
        <v>874</v>
      </c>
      <c r="D297" s="3" t="s">
        <v>875</v>
      </c>
      <c r="E297" s="35" t="s">
        <v>25</v>
      </c>
      <c r="F297" s="40"/>
      <c r="G297" s="34"/>
      <c r="H297" s="3"/>
      <c r="I297" s="37"/>
      <c r="J297" s="4"/>
      <c r="K297" s="3"/>
      <c r="L297" s="38"/>
      <c r="M297" s="3"/>
      <c r="N297" s="4">
        <v>90</v>
      </c>
      <c r="O297" s="4">
        <v>0</v>
      </c>
      <c r="P297" s="2">
        <f t="shared" si="32"/>
        <v>90</v>
      </c>
      <c r="Q297" s="2" t="str" cm="1">
        <f t="array" ref="Q297">IF(P297="","",(_xlfn.IFS(P297&gt;=95,"優良",P297&gt;=80,"良好",P297&gt;=60,"普通",P297&gt;=50,"やや不良",P297&lt;50,"不良",P297="","")))</f>
        <v>良好</v>
      </c>
      <c r="R297" s="2">
        <v>90</v>
      </c>
      <c r="S297" s="2">
        <v>0</v>
      </c>
      <c r="T297" s="2">
        <f t="shared" si="35"/>
        <v>90</v>
      </c>
      <c r="U297" s="2" t="str" cm="1">
        <f t="array" ref="U297">IF(T297="","",(_xlfn.IFS(T297&gt;=95,"優良",T297&gt;=80,"良好",T297&gt;=60,"普通",T297&gt;=50,"やや不良",T297&lt;50,"不良",T297="","")))</f>
        <v>良好</v>
      </c>
      <c r="V297" s="3" t="s">
        <v>876</v>
      </c>
    </row>
    <row r="298" spans="1:22" ht="109.05" customHeight="1" x14ac:dyDescent="0.2">
      <c r="A298" s="7">
        <v>289</v>
      </c>
      <c r="B298" s="4" t="s">
        <v>836</v>
      </c>
      <c r="C298" s="3" t="s">
        <v>877</v>
      </c>
      <c r="D298" s="3" t="s">
        <v>878</v>
      </c>
      <c r="E298" s="35" t="s">
        <v>25</v>
      </c>
      <c r="F298" s="40"/>
      <c r="G298" s="34"/>
      <c r="H298" s="3"/>
      <c r="I298" s="37"/>
      <c r="J298" s="4"/>
      <c r="K298" s="3"/>
      <c r="L298" s="38"/>
      <c r="M298" s="3"/>
      <c r="N298" s="4">
        <v>89</v>
      </c>
      <c r="O298" s="4">
        <v>-5</v>
      </c>
      <c r="P298" s="2">
        <v>84</v>
      </c>
      <c r="Q298" s="2" t="str" cm="1">
        <f t="array" ref="Q298">IF(P298="","",(_xlfn.IFS(P298&gt;=95,"優良",P298&gt;=80,"良好",P298&gt;=60,"普通",P298&gt;=50,"やや不良",P298&lt;50,"不良",P298="","")))</f>
        <v>良好</v>
      </c>
      <c r="R298" s="2">
        <v>88</v>
      </c>
      <c r="S298" s="2">
        <v>5</v>
      </c>
      <c r="T298" s="2">
        <v>93</v>
      </c>
      <c r="U298" s="2" t="s">
        <v>136</v>
      </c>
      <c r="V298" s="3" t="s">
        <v>879</v>
      </c>
    </row>
    <row r="299" spans="1:22" ht="83.1" customHeight="1" x14ac:dyDescent="0.2">
      <c r="A299" s="7">
        <v>290</v>
      </c>
      <c r="B299" s="4" t="s">
        <v>836</v>
      </c>
      <c r="C299" s="3" t="s">
        <v>880</v>
      </c>
      <c r="D299" s="3" t="s">
        <v>881</v>
      </c>
      <c r="E299" s="35" t="s">
        <v>32</v>
      </c>
      <c r="F299" s="40"/>
      <c r="G299" s="34"/>
      <c r="H299" s="3"/>
      <c r="I299" s="37"/>
      <c r="J299" s="4"/>
      <c r="K299" s="3"/>
      <c r="L299" s="38"/>
      <c r="M299" s="3"/>
      <c r="N299" s="4">
        <v>100</v>
      </c>
      <c r="O299" s="4">
        <v>0</v>
      </c>
      <c r="P299" s="2">
        <f t="shared" ref="P299:P350" si="36">IF(N299+O299&gt;120,"エラー",IF(N299+O299=0,"",N299+O299))</f>
        <v>100</v>
      </c>
      <c r="Q299" s="2" t="str" cm="1">
        <f t="array" ref="Q299">IF(P299="","",(_xlfn.IFS(P299&gt;=95,"優良",P299&gt;=80,"良好",P299&gt;=60,"普通",P299&gt;=50,"やや不良",P299&lt;50,"不良",P299="","")))</f>
        <v>優良</v>
      </c>
      <c r="R299" s="2">
        <v>98</v>
      </c>
      <c r="S299" s="2">
        <v>0</v>
      </c>
      <c r="T299" s="2">
        <f t="shared" ref="T299:T362" si="37">IF(R299+S299&gt;120,"エラー",IF(R299+S299=0,"",R299+S299))</f>
        <v>98</v>
      </c>
      <c r="U299" s="2" t="str" cm="1">
        <f t="array" ref="U299">IF(T299="","",(_xlfn.IFS(T299&gt;=95,"優良",T299&gt;=80,"良好",T299&gt;=60,"普通",T299&gt;=50,"やや不良",T299&lt;50,"不良",T299="","")))</f>
        <v>優良</v>
      </c>
      <c r="V299" s="3" t="s">
        <v>882</v>
      </c>
    </row>
    <row r="300" spans="1:22" ht="83.1" customHeight="1" x14ac:dyDescent="0.2">
      <c r="A300" s="7">
        <v>291</v>
      </c>
      <c r="B300" s="4" t="s">
        <v>836</v>
      </c>
      <c r="C300" s="3" t="s">
        <v>883</v>
      </c>
      <c r="D300" s="3" t="s">
        <v>884</v>
      </c>
      <c r="E300" s="35" t="s">
        <v>32</v>
      </c>
      <c r="F300" s="40"/>
      <c r="G300" s="34"/>
      <c r="H300" s="3"/>
      <c r="I300" s="37"/>
      <c r="J300" s="4" t="s">
        <v>33</v>
      </c>
      <c r="K300" s="3" t="s">
        <v>885</v>
      </c>
      <c r="L300" s="38">
        <f>24/42</f>
        <v>0.5714285714285714</v>
      </c>
      <c r="M300" s="3" t="s">
        <v>886</v>
      </c>
      <c r="N300" s="4">
        <v>100</v>
      </c>
      <c r="O300" s="4">
        <v>0</v>
      </c>
      <c r="P300" s="2">
        <f t="shared" si="36"/>
        <v>100</v>
      </c>
      <c r="Q300" s="2" t="str" cm="1">
        <f t="array" ref="Q300">IF(P300="","",(_xlfn.IFS(P300&gt;=95,"優良",P300&gt;=80,"良好",P300&gt;=60,"普通",P300&gt;=50,"やや不良",P300&lt;50,"不良",P300="","")))</f>
        <v>優良</v>
      </c>
      <c r="R300" s="2">
        <v>100</v>
      </c>
      <c r="S300" s="2">
        <v>0</v>
      </c>
      <c r="T300" s="2">
        <f t="shared" si="37"/>
        <v>100</v>
      </c>
      <c r="U300" s="2" t="str" cm="1">
        <f t="array" ref="U300">IF(T300="","",(_xlfn.IFS(T300&gt;=95,"優良",T300&gt;=80,"良好",T300&gt;=60,"普通",T300&gt;=50,"やや不良",T300&lt;50,"不良",T300="","")))</f>
        <v>優良</v>
      </c>
      <c r="V300" s="3" t="s">
        <v>155</v>
      </c>
    </row>
    <row r="301" spans="1:22" ht="57" customHeight="1" x14ac:dyDescent="0.2">
      <c r="A301" s="7">
        <v>292</v>
      </c>
      <c r="B301" s="4" t="s">
        <v>836</v>
      </c>
      <c r="C301" s="3" t="s">
        <v>887</v>
      </c>
      <c r="D301" s="3" t="s">
        <v>888</v>
      </c>
      <c r="E301" s="35" t="s">
        <v>32</v>
      </c>
      <c r="F301" s="40"/>
      <c r="G301" s="34"/>
      <c r="H301" s="3"/>
      <c r="I301" s="37"/>
      <c r="J301" s="4"/>
      <c r="K301" s="3"/>
      <c r="L301" s="38"/>
      <c r="M301" s="3"/>
      <c r="N301" s="4">
        <v>98</v>
      </c>
      <c r="O301" s="4">
        <v>0</v>
      </c>
      <c r="P301" s="2">
        <f t="shared" si="36"/>
        <v>98</v>
      </c>
      <c r="Q301" s="2" t="str" cm="1">
        <f t="array" ref="Q301">IF(P301="","",(_xlfn.IFS(P301&gt;=95,"優良",P301&gt;=80,"良好",P301&gt;=60,"普通",P301&gt;=50,"やや不良",P301&lt;50,"不良",P301="","")))</f>
        <v>優良</v>
      </c>
      <c r="R301" s="2">
        <v>99</v>
      </c>
      <c r="S301" s="2">
        <v>0</v>
      </c>
      <c r="T301" s="2">
        <f t="shared" si="37"/>
        <v>99</v>
      </c>
      <c r="U301" s="2" t="str" cm="1">
        <f t="array" ref="U301">IF(T301="","",(_xlfn.IFS(T301&gt;=95,"優良",T301&gt;=80,"良好",T301&gt;=60,"普通",T301&gt;=50,"やや不良",T301&lt;50,"不良",T301="","")))</f>
        <v>優良</v>
      </c>
      <c r="V301" s="3" t="s">
        <v>155</v>
      </c>
    </row>
    <row r="302" spans="1:22" ht="57" customHeight="1" x14ac:dyDescent="0.2">
      <c r="A302" s="7">
        <v>293</v>
      </c>
      <c r="B302" s="4" t="s">
        <v>836</v>
      </c>
      <c r="C302" s="3" t="s">
        <v>889</v>
      </c>
      <c r="D302" s="3" t="s">
        <v>888</v>
      </c>
      <c r="E302" s="35" t="s">
        <v>32</v>
      </c>
      <c r="F302" s="40"/>
      <c r="G302" s="34"/>
      <c r="H302" s="3"/>
      <c r="I302" s="37"/>
      <c r="J302" s="4"/>
      <c r="K302" s="3"/>
      <c r="L302" s="38"/>
      <c r="M302" s="3"/>
      <c r="N302" s="4">
        <v>100</v>
      </c>
      <c r="O302" s="4">
        <v>0</v>
      </c>
      <c r="P302" s="2">
        <f t="shared" si="36"/>
        <v>100</v>
      </c>
      <c r="Q302" s="2" t="str" cm="1">
        <f t="array" ref="Q302">IF(P302="","",(_xlfn.IFS(P302&gt;=95,"優良",P302&gt;=80,"良好",P302&gt;=60,"普通",P302&gt;=50,"やや不良",P302&lt;50,"不良",P302="","")))</f>
        <v>優良</v>
      </c>
      <c r="R302" s="2">
        <v>100</v>
      </c>
      <c r="S302" s="2">
        <v>0</v>
      </c>
      <c r="T302" s="2">
        <f t="shared" si="37"/>
        <v>100</v>
      </c>
      <c r="U302" s="2" t="str" cm="1">
        <f t="array" ref="U302">IF(T302="","",(_xlfn.IFS(T302&gt;=95,"優良",T302&gt;=80,"良好",T302&gt;=60,"普通",T302&gt;=50,"やや不良",T302&lt;50,"不良",T302="","")))</f>
        <v>優良</v>
      </c>
      <c r="V302" s="3" t="s">
        <v>155</v>
      </c>
    </row>
    <row r="303" spans="1:22" ht="57" customHeight="1" x14ac:dyDescent="0.2">
      <c r="A303" s="7">
        <v>294</v>
      </c>
      <c r="B303" s="4" t="s">
        <v>836</v>
      </c>
      <c r="C303" s="3" t="s">
        <v>890</v>
      </c>
      <c r="D303" s="3" t="s">
        <v>888</v>
      </c>
      <c r="E303" s="35" t="s">
        <v>32</v>
      </c>
      <c r="F303" s="40"/>
      <c r="G303" s="34"/>
      <c r="H303" s="3"/>
      <c r="I303" s="37"/>
      <c r="J303" s="4"/>
      <c r="K303" s="3"/>
      <c r="L303" s="38"/>
      <c r="M303" s="3"/>
      <c r="N303" s="4">
        <v>96</v>
      </c>
      <c r="O303" s="4">
        <v>5</v>
      </c>
      <c r="P303" s="2">
        <f t="shared" si="36"/>
        <v>101</v>
      </c>
      <c r="Q303" s="2" t="str" cm="1">
        <f t="array" ref="Q303">IF(P303="","",(_xlfn.IFS(P303&gt;=95,"優良",P303&gt;=80,"良好",P303&gt;=60,"普通",P303&gt;=50,"やや不良",P303&lt;50,"不良",P303="","")))</f>
        <v>優良</v>
      </c>
      <c r="R303" s="2">
        <v>100</v>
      </c>
      <c r="S303" s="2">
        <v>5</v>
      </c>
      <c r="T303" s="2">
        <f t="shared" si="37"/>
        <v>105</v>
      </c>
      <c r="U303" s="2" t="str" cm="1">
        <f t="array" ref="U303">IF(T303="","",(_xlfn.IFS(T303&gt;=95,"優良",T303&gt;=80,"良好",T303&gt;=60,"普通",T303&gt;=50,"やや不良",T303&lt;50,"不良",T303="","")))</f>
        <v>優良</v>
      </c>
      <c r="V303" s="3" t="s">
        <v>891</v>
      </c>
    </row>
    <row r="304" spans="1:22" ht="57" customHeight="1" x14ac:dyDescent="0.2">
      <c r="A304" s="7">
        <v>295</v>
      </c>
      <c r="B304" s="4" t="s">
        <v>836</v>
      </c>
      <c r="C304" s="3" t="s">
        <v>892</v>
      </c>
      <c r="D304" s="3" t="s">
        <v>888</v>
      </c>
      <c r="E304" s="35" t="s">
        <v>32</v>
      </c>
      <c r="F304" s="40"/>
      <c r="G304" s="34"/>
      <c r="H304" s="3"/>
      <c r="I304" s="37"/>
      <c r="J304" s="4"/>
      <c r="K304" s="3"/>
      <c r="L304" s="38"/>
      <c r="M304" s="3"/>
      <c r="N304" s="4">
        <v>99</v>
      </c>
      <c r="O304" s="4">
        <v>5</v>
      </c>
      <c r="P304" s="2">
        <f t="shared" si="36"/>
        <v>104</v>
      </c>
      <c r="Q304" s="2" t="str" cm="1">
        <f t="array" ref="Q304">IF(P304="","",(_xlfn.IFS(P304&gt;=95,"優良",P304&gt;=80,"良好",P304&gt;=60,"普通",P304&gt;=50,"やや不良",P304&lt;50,"不良",P304="","")))</f>
        <v>優良</v>
      </c>
      <c r="R304" s="2">
        <v>98</v>
      </c>
      <c r="S304" s="2">
        <v>0</v>
      </c>
      <c r="T304" s="2">
        <f t="shared" si="37"/>
        <v>98</v>
      </c>
      <c r="U304" s="2" t="str" cm="1">
        <f t="array" ref="U304">IF(T304="","",(_xlfn.IFS(T304&gt;=95,"優良",T304&gt;=80,"良好",T304&gt;=60,"普通",T304&gt;=50,"やや不良",T304&lt;50,"不良",T304="","")))</f>
        <v>優良</v>
      </c>
      <c r="V304" s="3" t="s">
        <v>893</v>
      </c>
    </row>
    <row r="305" spans="1:22" ht="57" customHeight="1" x14ac:dyDescent="0.2">
      <c r="A305" s="7">
        <v>296</v>
      </c>
      <c r="B305" s="4" t="s">
        <v>836</v>
      </c>
      <c r="C305" s="3" t="s">
        <v>894</v>
      </c>
      <c r="D305" s="3" t="s">
        <v>888</v>
      </c>
      <c r="E305" s="35" t="s">
        <v>32</v>
      </c>
      <c r="F305" s="40"/>
      <c r="G305" s="34"/>
      <c r="H305" s="3"/>
      <c r="I305" s="37"/>
      <c r="J305" s="4"/>
      <c r="K305" s="3"/>
      <c r="L305" s="38"/>
      <c r="M305" s="3"/>
      <c r="N305" s="4">
        <v>100</v>
      </c>
      <c r="O305" s="4">
        <v>0</v>
      </c>
      <c r="P305" s="2">
        <f t="shared" si="36"/>
        <v>100</v>
      </c>
      <c r="Q305" s="2" t="str" cm="1">
        <f t="array" ref="Q305">IF(P305="","",(_xlfn.IFS(P305&gt;=95,"優良",P305&gt;=80,"良好",P305&gt;=60,"普通",P305&gt;=50,"やや不良",P305&lt;50,"不良",P305="","")))</f>
        <v>優良</v>
      </c>
      <c r="R305" s="2">
        <v>100</v>
      </c>
      <c r="S305" s="2">
        <v>0</v>
      </c>
      <c r="T305" s="2">
        <f t="shared" si="37"/>
        <v>100</v>
      </c>
      <c r="U305" s="2" t="str" cm="1">
        <f t="array" ref="U305">IF(T305="","",(_xlfn.IFS(T305&gt;=95,"優良",T305&gt;=80,"良好",T305&gt;=60,"普通",T305&gt;=50,"やや不良",T305&lt;50,"不良",T305="","")))</f>
        <v>優良</v>
      </c>
      <c r="V305" s="3" t="s">
        <v>155</v>
      </c>
    </row>
    <row r="306" spans="1:22" ht="57" customHeight="1" x14ac:dyDescent="0.2">
      <c r="A306" s="7">
        <v>297</v>
      </c>
      <c r="B306" s="4" t="s">
        <v>836</v>
      </c>
      <c r="C306" s="3" t="s">
        <v>895</v>
      </c>
      <c r="D306" s="3" t="s">
        <v>888</v>
      </c>
      <c r="E306" s="35" t="s">
        <v>32</v>
      </c>
      <c r="F306" s="40"/>
      <c r="G306" s="34"/>
      <c r="H306" s="3"/>
      <c r="I306" s="37"/>
      <c r="J306" s="4"/>
      <c r="K306" s="3"/>
      <c r="L306" s="38"/>
      <c r="M306" s="3"/>
      <c r="N306" s="4">
        <v>100</v>
      </c>
      <c r="O306" s="4">
        <v>0</v>
      </c>
      <c r="P306" s="2">
        <f t="shared" si="36"/>
        <v>100</v>
      </c>
      <c r="Q306" s="2" t="str" cm="1">
        <f t="array" ref="Q306">IF(P306="","",(_xlfn.IFS(P306&gt;=95,"優良",P306&gt;=80,"良好",P306&gt;=60,"普通",P306&gt;=50,"やや不良",P306&lt;50,"不良",P306="","")))</f>
        <v>優良</v>
      </c>
      <c r="R306" s="2">
        <v>98</v>
      </c>
      <c r="S306" s="2">
        <v>0</v>
      </c>
      <c r="T306" s="2">
        <f t="shared" si="37"/>
        <v>98</v>
      </c>
      <c r="U306" s="2" t="str" cm="1">
        <f t="array" ref="U306">IF(T306="","",(_xlfn.IFS(T306&gt;=95,"優良",T306&gt;=80,"良好",T306&gt;=60,"普通",T306&gt;=50,"やや不良",T306&lt;50,"不良",T306="","")))</f>
        <v>優良</v>
      </c>
      <c r="V306" s="3" t="s">
        <v>155</v>
      </c>
    </row>
    <row r="307" spans="1:22" ht="57" customHeight="1" x14ac:dyDescent="0.2">
      <c r="A307" s="7">
        <v>298</v>
      </c>
      <c r="B307" s="4" t="s">
        <v>836</v>
      </c>
      <c r="C307" s="3" t="s">
        <v>896</v>
      </c>
      <c r="D307" s="3" t="s">
        <v>888</v>
      </c>
      <c r="E307" s="35" t="s">
        <v>32</v>
      </c>
      <c r="F307" s="40"/>
      <c r="G307" s="34"/>
      <c r="H307" s="3"/>
      <c r="I307" s="37"/>
      <c r="J307" s="4"/>
      <c r="K307" s="3"/>
      <c r="L307" s="38"/>
      <c r="M307" s="3"/>
      <c r="N307" s="4">
        <v>100</v>
      </c>
      <c r="O307" s="4">
        <v>0</v>
      </c>
      <c r="P307" s="2">
        <f t="shared" si="36"/>
        <v>100</v>
      </c>
      <c r="Q307" s="2" t="str" cm="1">
        <f t="array" ref="Q307">IF(P307="","",(_xlfn.IFS(P307&gt;=95,"優良",P307&gt;=80,"良好",P307&gt;=60,"普通",P307&gt;=50,"やや不良",P307&lt;50,"不良",P307="","")))</f>
        <v>優良</v>
      </c>
      <c r="R307" s="2">
        <v>100</v>
      </c>
      <c r="S307" s="2">
        <v>0</v>
      </c>
      <c r="T307" s="2">
        <f t="shared" si="37"/>
        <v>100</v>
      </c>
      <c r="U307" s="2" t="str" cm="1">
        <f t="array" ref="U307">IF(T307="","",(_xlfn.IFS(T307&gt;=95,"優良",T307&gt;=80,"良好",T307&gt;=60,"普通",T307&gt;=50,"やや不良",T307&lt;50,"不良",T307="","")))</f>
        <v>優良</v>
      </c>
      <c r="V307" s="3" t="s">
        <v>155</v>
      </c>
    </row>
    <row r="308" spans="1:22" ht="57" customHeight="1" x14ac:dyDescent="0.2">
      <c r="A308" s="7">
        <v>299</v>
      </c>
      <c r="B308" s="4" t="s">
        <v>836</v>
      </c>
      <c r="C308" s="3" t="s">
        <v>897</v>
      </c>
      <c r="D308" s="3" t="s">
        <v>888</v>
      </c>
      <c r="E308" s="35" t="s">
        <v>32</v>
      </c>
      <c r="F308" s="40"/>
      <c r="G308" s="34"/>
      <c r="H308" s="3"/>
      <c r="I308" s="37"/>
      <c r="J308" s="4"/>
      <c r="K308" s="3"/>
      <c r="L308" s="38"/>
      <c r="M308" s="3"/>
      <c r="N308" s="4">
        <v>96</v>
      </c>
      <c r="O308" s="4">
        <v>0</v>
      </c>
      <c r="P308" s="2">
        <f t="shared" si="36"/>
        <v>96</v>
      </c>
      <c r="Q308" s="2" t="str" cm="1">
        <f t="array" ref="Q308">IF(P308="","",(_xlfn.IFS(P308&gt;=95,"優良",P308&gt;=80,"良好",P308&gt;=60,"普通",P308&gt;=50,"やや不良",P308&lt;50,"不良",P308="","")))</f>
        <v>優良</v>
      </c>
      <c r="R308" s="2">
        <v>96</v>
      </c>
      <c r="S308" s="2">
        <v>0</v>
      </c>
      <c r="T308" s="2">
        <f t="shared" si="37"/>
        <v>96</v>
      </c>
      <c r="U308" s="2" t="str" cm="1">
        <f t="array" ref="U308">IF(T308="","",(_xlfn.IFS(T308&gt;=95,"優良",T308&gt;=80,"良好",T308&gt;=60,"普通",T308&gt;=50,"やや不良",T308&lt;50,"不良",T308="","")))</f>
        <v>優良</v>
      </c>
      <c r="V308" s="3" t="s">
        <v>155</v>
      </c>
    </row>
    <row r="309" spans="1:22" ht="57" customHeight="1" x14ac:dyDescent="0.2">
      <c r="A309" s="7">
        <v>300</v>
      </c>
      <c r="B309" s="4" t="s">
        <v>836</v>
      </c>
      <c r="C309" s="3" t="s">
        <v>898</v>
      </c>
      <c r="D309" s="3" t="s">
        <v>888</v>
      </c>
      <c r="E309" s="35" t="s">
        <v>32</v>
      </c>
      <c r="F309" s="40"/>
      <c r="G309" s="34"/>
      <c r="H309" s="3"/>
      <c r="I309" s="37"/>
      <c r="J309" s="4"/>
      <c r="K309" s="3"/>
      <c r="L309" s="38"/>
      <c r="M309" s="3"/>
      <c r="N309" s="4">
        <v>100</v>
      </c>
      <c r="O309" s="4">
        <v>0</v>
      </c>
      <c r="P309" s="2">
        <f t="shared" si="36"/>
        <v>100</v>
      </c>
      <c r="Q309" s="2" t="str" cm="1">
        <f t="array" ref="Q309">IF(P309="","",(_xlfn.IFS(P309&gt;=95,"優良",P309&gt;=80,"良好",P309&gt;=60,"普通",P309&gt;=50,"やや不良",P309&lt;50,"不良",P309="","")))</f>
        <v>優良</v>
      </c>
      <c r="R309" s="2">
        <v>100</v>
      </c>
      <c r="S309" s="2">
        <v>0</v>
      </c>
      <c r="T309" s="2">
        <f t="shared" si="37"/>
        <v>100</v>
      </c>
      <c r="U309" s="2" t="str" cm="1">
        <f t="array" ref="U309">IF(T309="","",(_xlfn.IFS(T309&gt;=95,"優良",T309&gt;=80,"良好",T309&gt;=60,"普通",T309&gt;=50,"やや不良",T309&lt;50,"不良",T309="","")))</f>
        <v>優良</v>
      </c>
      <c r="V309" s="3" t="s">
        <v>899</v>
      </c>
    </row>
    <row r="310" spans="1:22" ht="57" customHeight="1" x14ac:dyDescent="0.2">
      <c r="A310" s="7">
        <v>301</v>
      </c>
      <c r="B310" s="4" t="s">
        <v>836</v>
      </c>
      <c r="C310" s="3" t="s">
        <v>900</v>
      </c>
      <c r="D310" s="3" t="s">
        <v>888</v>
      </c>
      <c r="E310" s="35" t="s">
        <v>32</v>
      </c>
      <c r="F310" s="40"/>
      <c r="G310" s="34"/>
      <c r="H310" s="3"/>
      <c r="I310" s="37"/>
      <c r="J310" s="4"/>
      <c r="K310" s="3"/>
      <c r="L310" s="38"/>
      <c r="M310" s="3"/>
      <c r="N310" s="4">
        <v>97</v>
      </c>
      <c r="O310" s="4">
        <v>0</v>
      </c>
      <c r="P310" s="2">
        <f t="shared" si="36"/>
        <v>97</v>
      </c>
      <c r="Q310" s="2" t="str" cm="1">
        <f t="array" ref="Q310">IF(P310="","",(_xlfn.IFS(P310&gt;=95,"優良",P310&gt;=80,"良好",P310&gt;=60,"普通",P310&gt;=50,"やや不良",P310&lt;50,"不良",P310="","")))</f>
        <v>優良</v>
      </c>
      <c r="R310" s="2">
        <v>96</v>
      </c>
      <c r="S310" s="2">
        <v>0</v>
      </c>
      <c r="T310" s="2">
        <f t="shared" si="37"/>
        <v>96</v>
      </c>
      <c r="U310" s="2" t="str" cm="1">
        <f t="array" ref="U310">IF(T310="","",(_xlfn.IFS(T310&gt;=95,"優良",T310&gt;=80,"良好",T310&gt;=60,"普通",T310&gt;=50,"やや不良",T310&lt;50,"不良",T310="","")))</f>
        <v>優良</v>
      </c>
      <c r="V310" s="3" t="s">
        <v>155</v>
      </c>
    </row>
    <row r="311" spans="1:22" ht="57" customHeight="1" x14ac:dyDescent="0.2">
      <c r="A311" s="7">
        <v>302</v>
      </c>
      <c r="B311" s="4" t="s">
        <v>836</v>
      </c>
      <c r="C311" s="3" t="s">
        <v>901</v>
      </c>
      <c r="D311" s="3" t="s">
        <v>902</v>
      </c>
      <c r="E311" s="35" t="s">
        <v>32</v>
      </c>
      <c r="F311" s="40"/>
      <c r="G311" s="34"/>
      <c r="H311" s="3"/>
      <c r="I311" s="37"/>
      <c r="J311" s="4"/>
      <c r="K311" s="3"/>
      <c r="L311" s="38"/>
      <c r="M311" s="3"/>
      <c r="N311" s="4">
        <v>100</v>
      </c>
      <c r="O311" s="4">
        <v>0</v>
      </c>
      <c r="P311" s="2">
        <f t="shared" si="36"/>
        <v>100</v>
      </c>
      <c r="Q311" s="2" t="str" cm="1">
        <f t="array" ref="Q311">IF(P311="","",(_xlfn.IFS(P311&gt;=95,"優良",P311&gt;=80,"良好",P311&gt;=60,"普通",P311&gt;=50,"やや不良",P311&lt;50,"不良",P311="","")))</f>
        <v>優良</v>
      </c>
      <c r="R311" s="2">
        <v>100</v>
      </c>
      <c r="S311" s="2">
        <v>0</v>
      </c>
      <c r="T311" s="2">
        <f t="shared" si="37"/>
        <v>100</v>
      </c>
      <c r="U311" s="2" t="str" cm="1">
        <f t="array" ref="U311">IF(T311="","",(_xlfn.IFS(T311&gt;=95,"優良",T311&gt;=80,"良好",T311&gt;=60,"普通",T311&gt;=50,"やや不良",T311&lt;50,"不良",T311="","")))</f>
        <v>優良</v>
      </c>
      <c r="V311" s="3" t="s">
        <v>899</v>
      </c>
    </row>
    <row r="312" spans="1:22" ht="57" customHeight="1" x14ac:dyDescent="0.2">
      <c r="A312" s="7">
        <v>303</v>
      </c>
      <c r="B312" s="4" t="s">
        <v>836</v>
      </c>
      <c r="C312" s="3" t="s">
        <v>903</v>
      </c>
      <c r="D312" s="3" t="s">
        <v>902</v>
      </c>
      <c r="E312" s="35" t="s">
        <v>110</v>
      </c>
      <c r="F312" s="40"/>
      <c r="G312" s="34"/>
      <c r="H312" s="3"/>
      <c r="I312" s="37"/>
      <c r="J312" s="4"/>
      <c r="K312" s="3"/>
      <c r="L312" s="38"/>
      <c r="M312" s="3"/>
      <c r="N312" s="4">
        <v>100</v>
      </c>
      <c r="O312" s="4">
        <v>0</v>
      </c>
      <c r="P312" s="2">
        <f t="shared" si="36"/>
        <v>100</v>
      </c>
      <c r="Q312" s="2" t="str" cm="1">
        <f t="array" ref="Q312">IF(P312="","",(_xlfn.IFS(P312&gt;=95,"優良",P312&gt;=80,"良好",P312&gt;=60,"普通",P312&gt;=50,"やや不良",P312&lt;50,"不良",P312="","")))</f>
        <v>優良</v>
      </c>
      <c r="R312" s="2">
        <v>100</v>
      </c>
      <c r="S312" s="2">
        <v>0</v>
      </c>
      <c r="T312" s="2">
        <f t="shared" si="37"/>
        <v>100</v>
      </c>
      <c r="U312" s="2" t="str" cm="1">
        <f t="array" ref="U312">IF(T312="","",(_xlfn.IFS(T312&gt;=95,"優良",T312&gt;=80,"良好",T312&gt;=60,"普通",T312&gt;=50,"やや不良",T312&lt;50,"不良",T312="","")))</f>
        <v>優良</v>
      </c>
      <c r="V312" s="3" t="s">
        <v>155</v>
      </c>
    </row>
    <row r="313" spans="1:22" ht="57" customHeight="1" x14ac:dyDescent="0.2">
      <c r="A313" s="7">
        <v>304</v>
      </c>
      <c r="B313" s="4" t="s">
        <v>836</v>
      </c>
      <c r="C313" s="3" t="s">
        <v>904</v>
      </c>
      <c r="D313" s="3" t="s">
        <v>888</v>
      </c>
      <c r="E313" s="35" t="s">
        <v>110</v>
      </c>
      <c r="F313" s="40"/>
      <c r="G313" s="34"/>
      <c r="H313" s="3"/>
      <c r="I313" s="37"/>
      <c r="J313" s="4"/>
      <c r="K313" s="3"/>
      <c r="L313" s="38"/>
      <c r="M313" s="3"/>
      <c r="N313" s="4">
        <v>100</v>
      </c>
      <c r="O313" s="4">
        <v>5</v>
      </c>
      <c r="P313" s="2">
        <f t="shared" si="36"/>
        <v>105</v>
      </c>
      <c r="Q313" s="2" t="str" cm="1">
        <f t="array" ref="Q313">IF(P313="","",(_xlfn.IFS(P313&gt;=95,"優良",P313&gt;=80,"良好",P313&gt;=60,"普通",P313&gt;=50,"やや不良",P313&lt;50,"不良",P313="","")))</f>
        <v>優良</v>
      </c>
      <c r="R313" s="2">
        <v>100</v>
      </c>
      <c r="S313" s="2">
        <v>0</v>
      </c>
      <c r="T313" s="2">
        <f t="shared" si="37"/>
        <v>100</v>
      </c>
      <c r="U313" s="2" t="str" cm="1">
        <f t="array" ref="U313">IF(T313="","",(_xlfn.IFS(T313&gt;=95,"優良",T313&gt;=80,"良好",T313&gt;=60,"普通",T313&gt;=50,"やや不良",T313&lt;50,"不良",T313="","")))</f>
        <v>優良</v>
      </c>
      <c r="V313" s="3" t="s">
        <v>893</v>
      </c>
    </row>
    <row r="314" spans="1:22" ht="57" customHeight="1" x14ac:dyDescent="0.2">
      <c r="A314" s="7">
        <v>305</v>
      </c>
      <c r="B314" s="4" t="s">
        <v>836</v>
      </c>
      <c r="C314" s="3" t="s">
        <v>905</v>
      </c>
      <c r="D314" s="3" t="s">
        <v>888</v>
      </c>
      <c r="E314" s="35" t="s">
        <v>110</v>
      </c>
      <c r="F314" s="40"/>
      <c r="G314" s="34"/>
      <c r="H314" s="3"/>
      <c r="I314" s="37"/>
      <c r="J314" s="4"/>
      <c r="K314" s="3"/>
      <c r="L314" s="38"/>
      <c r="M314" s="3"/>
      <c r="N314" s="4">
        <v>99</v>
      </c>
      <c r="O314" s="4">
        <v>5</v>
      </c>
      <c r="P314" s="2">
        <f t="shared" si="36"/>
        <v>104</v>
      </c>
      <c r="Q314" s="2" t="str" cm="1">
        <f t="array" ref="Q314">IF(P314="","",(_xlfn.IFS(P314&gt;=95,"優良",P314&gt;=80,"良好",P314&gt;=60,"普通",P314&gt;=50,"やや不良",P314&lt;50,"不良",P314="","")))</f>
        <v>優良</v>
      </c>
      <c r="R314" s="2">
        <v>100</v>
      </c>
      <c r="S314" s="2">
        <v>0</v>
      </c>
      <c r="T314" s="2">
        <f t="shared" si="37"/>
        <v>100</v>
      </c>
      <c r="U314" s="2" t="str" cm="1">
        <f t="array" ref="U314">IF(T314="","",(_xlfn.IFS(T314&gt;=95,"優良",T314&gt;=80,"良好",T314&gt;=60,"普通",T314&gt;=50,"やや不良",T314&lt;50,"不良",T314="","")))</f>
        <v>優良</v>
      </c>
      <c r="V314" s="3" t="s">
        <v>893</v>
      </c>
    </row>
    <row r="315" spans="1:22" ht="70.05" customHeight="1" x14ac:dyDescent="0.2">
      <c r="A315" s="7">
        <v>306</v>
      </c>
      <c r="B315" s="4" t="s">
        <v>836</v>
      </c>
      <c r="C315" s="3" t="s">
        <v>906</v>
      </c>
      <c r="D315" s="3" t="s">
        <v>907</v>
      </c>
      <c r="E315" s="35" t="s">
        <v>32</v>
      </c>
      <c r="F315" s="40"/>
      <c r="G315" s="34"/>
      <c r="H315" s="3"/>
      <c r="I315" s="37"/>
      <c r="J315" s="4"/>
      <c r="K315" s="3"/>
      <c r="L315" s="38"/>
      <c r="M315" s="3"/>
      <c r="N315" s="4">
        <v>98</v>
      </c>
      <c r="O315" s="4">
        <v>0</v>
      </c>
      <c r="P315" s="2">
        <f t="shared" si="36"/>
        <v>98</v>
      </c>
      <c r="Q315" s="2" t="str" cm="1">
        <f t="array" ref="Q315">IF(P315="","",(_xlfn.IFS(P315&gt;=95,"優良",P315&gt;=80,"良好",P315&gt;=60,"普通",P315&gt;=50,"やや不良",P315&lt;50,"不良",P315="","")))</f>
        <v>優良</v>
      </c>
      <c r="R315" s="2">
        <v>100</v>
      </c>
      <c r="S315" s="2">
        <v>0</v>
      </c>
      <c r="T315" s="2">
        <f t="shared" si="37"/>
        <v>100</v>
      </c>
      <c r="U315" s="2" t="str" cm="1">
        <f t="array" ref="U315">IF(T315="","",(_xlfn.IFS(T315&gt;=95,"優良",T315&gt;=80,"良好",T315&gt;=60,"普通",T315&gt;=50,"やや不良",T315&lt;50,"不良",T315="","")))</f>
        <v>優良</v>
      </c>
      <c r="V315" s="3" t="s">
        <v>155</v>
      </c>
    </row>
    <row r="316" spans="1:22" ht="70.05" customHeight="1" x14ac:dyDescent="0.2">
      <c r="A316" s="7">
        <v>307</v>
      </c>
      <c r="B316" s="4" t="s">
        <v>836</v>
      </c>
      <c r="C316" s="3" t="s">
        <v>908</v>
      </c>
      <c r="D316" s="3" t="s">
        <v>907</v>
      </c>
      <c r="E316" s="35" t="s">
        <v>32</v>
      </c>
      <c r="F316" s="40"/>
      <c r="G316" s="34"/>
      <c r="H316" s="3"/>
      <c r="I316" s="37"/>
      <c r="J316" s="4"/>
      <c r="K316" s="3"/>
      <c r="L316" s="38"/>
      <c r="M316" s="3"/>
      <c r="N316" s="4">
        <v>100</v>
      </c>
      <c r="O316" s="4">
        <v>0</v>
      </c>
      <c r="P316" s="2">
        <f t="shared" si="36"/>
        <v>100</v>
      </c>
      <c r="Q316" s="2" t="str" cm="1">
        <f t="array" ref="Q316">IF(P316="","",(_xlfn.IFS(P316&gt;=95,"優良",P316&gt;=80,"良好",P316&gt;=60,"普通",P316&gt;=50,"やや不良",P316&lt;50,"不良",P316="","")))</f>
        <v>優良</v>
      </c>
      <c r="R316" s="2">
        <v>100</v>
      </c>
      <c r="S316" s="2">
        <v>0</v>
      </c>
      <c r="T316" s="2">
        <f t="shared" si="37"/>
        <v>100</v>
      </c>
      <c r="U316" s="2" t="str" cm="1">
        <f t="array" ref="U316">IF(T316="","",(_xlfn.IFS(T316&gt;=95,"優良",T316&gt;=80,"良好",T316&gt;=60,"普通",T316&gt;=50,"やや不良",T316&lt;50,"不良",T316="","")))</f>
        <v>優良</v>
      </c>
      <c r="V316" s="3" t="s">
        <v>155</v>
      </c>
    </row>
    <row r="317" spans="1:22" ht="70.05" customHeight="1" x14ac:dyDescent="0.2">
      <c r="A317" s="7">
        <v>308</v>
      </c>
      <c r="B317" s="4" t="s">
        <v>836</v>
      </c>
      <c r="C317" s="3" t="s">
        <v>909</v>
      </c>
      <c r="D317" s="3" t="s">
        <v>907</v>
      </c>
      <c r="E317" s="35" t="s">
        <v>32</v>
      </c>
      <c r="F317" s="40"/>
      <c r="G317" s="34"/>
      <c r="H317" s="3"/>
      <c r="I317" s="37"/>
      <c r="J317" s="4"/>
      <c r="K317" s="3"/>
      <c r="L317" s="38"/>
      <c r="M317" s="3"/>
      <c r="N317" s="4">
        <v>98</v>
      </c>
      <c r="O317" s="4">
        <v>0</v>
      </c>
      <c r="P317" s="2">
        <f t="shared" si="36"/>
        <v>98</v>
      </c>
      <c r="Q317" s="2" t="str" cm="1">
        <f t="array" ref="Q317">IF(P317="","",(_xlfn.IFS(P317&gt;=95,"優良",P317&gt;=80,"良好",P317&gt;=60,"普通",P317&gt;=50,"やや不良",P317&lt;50,"不良",P317="","")))</f>
        <v>優良</v>
      </c>
      <c r="R317" s="2">
        <v>100</v>
      </c>
      <c r="S317" s="2">
        <v>0</v>
      </c>
      <c r="T317" s="2">
        <f t="shared" si="37"/>
        <v>100</v>
      </c>
      <c r="U317" s="2" t="str" cm="1">
        <f t="array" ref="U317">IF(T317="","",(_xlfn.IFS(T317&gt;=95,"優良",T317&gt;=80,"良好",T317&gt;=60,"普通",T317&gt;=50,"やや不良",T317&lt;50,"不良",T317="","")))</f>
        <v>優良</v>
      </c>
      <c r="V317" s="3" t="s">
        <v>155</v>
      </c>
    </row>
    <row r="318" spans="1:22" ht="70.05" customHeight="1" x14ac:dyDescent="0.2">
      <c r="A318" s="7">
        <v>309</v>
      </c>
      <c r="B318" s="4" t="s">
        <v>836</v>
      </c>
      <c r="C318" s="3" t="s">
        <v>910</v>
      </c>
      <c r="D318" s="3" t="s">
        <v>907</v>
      </c>
      <c r="E318" s="35" t="s">
        <v>32</v>
      </c>
      <c r="F318" s="40"/>
      <c r="G318" s="34"/>
      <c r="H318" s="3"/>
      <c r="I318" s="37"/>
      <c r="J318" s="4"/>
      <c r="K318" s="3"/>
      <c r="L318" s="38"/>
      <c r="M318" s="3"/>
      <c r="N318" s="4">
        <v>99</v>
      </c>
      <c r="O318" s="4">
        <v>0</v>
      </c>
      <c r="P318" s="2">
        <f t="shared" si="36"/>
        <v>99</v>
      </c>
      <c r="Q318" s="2" t="str" cm="1">
        <f t="array" ref="Q318">IF(P318="","",(_xlfn.IFS(P318&gt;=95,"優良",P318&gt;=80,"良好",P318&gt;=60,"普通",P318&gt;=50,"やや不良",P318&lt;50,"不良",P318="","")))</f>
        <v>優良</v>
      </c>
      <c r="R318" s="2">
        <v>99</v>
      </c>
      <c r="S318" s="2">
        <v>0</v>
      </c>
      <c r="T318" s="2">
        <f t="shared" si="37"/>
        <v>99</v>
      </c>
      <c r="U318" s="2" t="str" cm="1">
        <f t="array" ref="U318">IF(T318="","",(_xlfn.IFS(T318&gt;=95,"優良",T318&gt;=80,"良好",T318&gt;=60,"普通",T318&gt;=50,"やや不良",T318&lt;50,"不良",T318="","")))</f>
        <v>優良</v>
      </c>
      <c r="V318" s="3" t="s">
        <v>911</v>
      </c>
    </row>
    <row r="319" spans="1:22" ht="70.05" customHeight="1" x14ac:dyDescent="0.2">
      <c r="A319" s="7">
        <v>310</v>
      </c>
      <c r="B319" s="4" t="s">
        <v>836</v>
      </c>
      <c r="C319" s="3" t="s">
        <v>912</v>
      </c>
      <c r="D319" s="3" t="s">
        <v>907</v>
      </c>
      <c r="E319" s="35" t="s">
        <v>32</v>
      </c>
      <c r="F319" s="40"/>
      <c r="G319" s="34"/>
      <c r="H319" s="3"/>
      <c r="I319" s="37"/>
      <c r="J319" s="4"/>
      <c r="K319" s="3"/>
      <c r="L319" s="38"/>
      <c r="M319" s="3"/>
      <c r="N319" s="4">
        <v>100</v>
      </c>
      <c r="O319" s="4">
        <v>0</v>
      </c>
      <c r="P319" s="2">
        <f t="shared" si="36"/>
        <v>100</v>
      </c>
      <c r="Q319" s="2" t="str" cm="1">
        <f t="array" ref="Q319">IF(P319="","",(_xlfn.IFS(P319&gt;=95,"優良",P319&gt;=80,"良好",P319&gt;=60,"普通",P319&gt;=50,"やや不良",P319&lt;50,"不良",P319="","")))</f>
        <v>優良</v>
      </c>
      <c r="R319" s="2">
        <v>100</v>
      </c>
      <c r="S319" s="2">
        <v>0</v>
      </c>
      <c r="T319" s="2">
        <f t="shared" si="37"/>
        <v>100</v>
      </c>
      <c r="U319" s="2" t="str" cm="1">
        <f t="array" ref="U319">IF(T319="","",(_xlfn.IFS(T319&gt;=95,"優良",T319&gt;=80,"良好",T319&gt;=60,"普通",T319&gt;=50,"やや不良",T319&lt;50,"不良",T319="","")))</f>
        <v>優良</v>
      </c>
      <c r="V319" s="3" t="s">
        <v>913</v>
      </c>
    </row>
    <row r="320" spans="1:22" ht="70.05" customHeight="1" x14ac:dyDescent="0.2">
      <c r="A320" s="7">
        <v>311</v>
      </c>
      <c r="B320" s="4" t="s">
        <v>836</v>
      </c>
      <c r="C320" s="3" t="s">
        <v>914</v>
      </c>
      <c r="D320" s="3" t="s">
        <v>907</v>
      </c>
      <c r="E320" s="35" t="s">
        <v>32</v>
      </c>
      <c r="F320" s="40"/>
      <c r="G320" s="34"/>
      <c r="H320" s="3"/>
      <c r="I320" s="37"/>
      <c r="J320" s="4"/>
      <c r="K320" s="3"/>
      <c r="L320" s="38"/>
      <c r="M320" s="3"/>
      <c r="N320" s="4">
        <v>100</v>
      </c>
      <c r="O320" s="4">
        <v>0</v>
      </c>
      <c r="P320" s="2">
        <f t="shared" si="36"/>
        <v>100</v>
      </c>
      <c r="Q320" s="2" t="str" cm="1">
        <f t="array" ref="Q320">IF(P320="","",(_xlfn.IFS(P320&gt;=95,"優良",P320&gt;=80,"良好",P320&gt;=60,"普通",P320&gt;=50,"やや不良",P320&lt;50,"不良",P320="","")))</f>
        <v>優良</v>
      </c>
      <c r="R320" s="2">
        <v>100</v>
      </c>
      <c r="S320" s="2">
        <v>0</v>
      </c>
      <c r="T320" s="2">
        <f t="shared" si="37"/>
        <v>100</v>
      </c>
      <c r="U320" s="2" t="str" cm="1">
        <f t="array" ref="U320">IF(T320="","",(_xlfn.IFS(T320&gt;=95,"優良",T320&gt;=80,"良好",T320&gt;=60,"普通",T320&gt;=50,"やや不良",T320&lt;50,"不良",T320="","")))</f>
        <v>優良</v>
      </c>
      <c r="V320" s="3" t="s">
        <v>155</v>
      </c>
    </row>
    <row r="321" spans="1:22" ht="70.05" customHeight="1" x14ac:dyDescent="0.2">
      <c r="A321" s="7">
        <v>312</v>
      </c>
      <c r="B321" s="4" t="s">
        <v>836</v>
      </c>
      <c r="C321" s="3" t="s">
        <v>915</v>
      </c>
      <c r="D321" s="3" t="s">
        <v>907</v>
      </c>
      <c r="E321" s="35" t="s">
        <v>32</v>
      </c>
      <c r="F321" s="40"/>
      <c r="G321" s="34"/>
      <c r="H321" s="3"/>
      <c r="I321" s="37"/>
      <c r="J321" s="4"/>
      <c r="K321" s="3"/>
      <c r="L321" s="38"/>
      <c r="M321" s="3"/>
      <c r="N321" s="4">
        <v>100</v>
      </c>
      <c r="O321" s="4">
        <v>0</v>
      </c>
      <c r="P321" s="2">
        <f t="shared" si="36"/>
        <v>100</v>
      </c>
      <c r="Q321" s="2" t="str" cm="1">
        <f t="array" ref="Q321">IF(P321="","",(_xlfn.IFS(P321&gt;=95,"優良",P321&gt;=80,"良好",P321&gt;=60,"普通",P321&gt;=50,"やや不良",P321&lt;50,"不良",P321="","")))</f>
        <v>優良</v>
      </c>
      <c r="R321" s="2">
        <v>100</v>
      </c>
      <c r="S321" s="2">
        <v>0</v>
      </c>
      <c r="T321" s="2">
        <f t="shared" si="37"/>
        <v>100</v>
      </c>
      <c r="U321" s="2" t="str" cm="1">
        <f t="array" ref="U321">IF(T321="","",(_xlfn.IFS(T321&gt;=95,"優良",T321&gt;=80,"良好",T321&gt;=60,"普通",T321&gt;=50,"やや不良",T321&lt;50,"不良",T321="","")))</f>
        <v>優良</v>
      </c>
      <c r="V321" s="3" t="s">
        <v>155</v>
      </c>
    </row>
    <row r="322" spans="1:22" ht="70.05" customHeight="1" x14ac:dyDescent="0.2">
      <c r="A322" s="7">
        <v>313</v>
      </c>
      <c r="B322" s="4" t="s">
        <v>836</v>
      </c>
      <c r="C322" s="3" t="s">
        <v>916</v>
      </c>
      <c r="D322" s="3" t="s">
        <v>907</v>
      </c>
      <c r="E322" s="35" t="s">
        <v>32</v>
      </c>
      <c r="F322" s="40"/>
      <c r="G322" s="34"/>
      <c r="H322" s="3"/>
      <c r="I322" s="37"/>
      <c r="J322" s="4"/>
      <c r="K322" s="3"/>
      <c r="L322" s="38"/>
      <c r="M322" s="3"/>
      <c r="N322" s="4">
        <v>96</v>
      </c>
      <c r="O322" s="4">
        <v>0</v>
      </c>
      <c r="P322" s="2">
        <f t="shared" si="36"/>
        <v>96</v>
      </c>
      <c r="Q322" s="2" t="str" cm="1">
        <f t="array" ref="Q322">IF(P322="","",(_xlfn.IFS(P322&gt;=95,"優良",P322&gt;=80,"良好",P322&gt;=60,"普通",P322&gt;=50,"やや不良",P322&lt;50,"不良",P322="","")))</f>
        <v>優良</v>
      </c>
      <c r="R322" s="2">
        <v>96</v>
      </c>
      <c r="S322" s="2">
        <v>0</v>
      </c>
      <c r="T322" s="2">
        <f t="shared" si="37"/>
        <v>96</v>
      </c>
      <c r="U322" s="2" t="str" cm="1">
        <f t="array" ref="U322">IF(T322="","",(_xlfn.IFS(T322&gt;=95,"優良",T322&gt;=80,"良好",T322&gt;=60,"普通",T322&gt;=50,"やや不良",T322&lt;50,"不良",T322="","")))</f>
        <v>優良</v>
      </c>
      <c r="V322" s="3" t="s">
        <v>155</v>
      </c>
    </row>
    <row r="323" spans="1:22" ht="70.05" customHeight="1" x14ac:dyDescent="0.2">
      <c r="A323" s="7">
        <v>314</v>
      </c>
      <c r="B323" s="4" t="s">
        <v>836</v>
      </c>
      <c r="C323" s="3" t="s">
        <v>917</v>
      </c>
      <c r="D323" s="3" t="s">
        <v>907</v>
      </c>
      <c r="E323" s="35" t="s">
        <v>32</v>
      </c>
      <c r="F323" s="40"/>
      <c r="G323" s="34"/>
      <c r="H323" s="3"/>
      <c r="I323" s="37"/>
      <c r="J323" s="4"/>
      <c r="K323" s="3"/>
      <c r="L323" s="38"/>
      <c r="M323" s="3"/>
      <c r="N323" s="4">
        <v>100</v>
      </c>
      <c r="O323" s="4">
        <v>0</v>
      </c>
      <c r="P323" s="2">
        <f t="shared" si="36"/>
        <v>100</v>
      </c>
      <c r="Q323" s="2" t="str" cm="1">
        <f t="array" ref="Q323">IF(P323="","",(_xlfn.IFS(P323&gt;=95,"優良",P323&gt;=80,"良好",P323&gt;=60,"普通",P323&gt;=50,"やや不良",P323&lt;50,"不良",P323="","")))</f>
        <v>優良</v>
      </c>
      <c r="R323" s="2">
        <v>100</v>
      </c>
      <c r="S323" s="2">
        <v>0</v>
      </c>
      <c r="T323" s="2">
        <f t="shared" si="37"/>
        <v>100</v>
      </c>
      <c r="U323" s="2" t="str" cm="1">
        <f t="array" ref="U323">IF(T323="","",(_xlfn.IFS(T323&gt;=95,"優良",T323&gt;=80,"良好",T323&gt;=60,"普通",T323&gt;=50,"やや不良",T323&lt;50,"不良",T323="","")))</f>
        <v>優良</v>
      </c>
      <c r="V323" s="3" t="s">
        <v>899</v>
      </c>
    </row>
    <row r="324" spans="1:22" ht="70.05" customHeight="1" x14ac:dyDescent="0.2">
      <c r="A324" s="7">
        <v>315</v>
      </c>
      <c r="B324" s="4" t="s">
        <v>836</v>
      </c>
      <c r="C324" s="3" t="s">
        <v>918</v>
      </c>
      <c r="D324" s="3" t="s">
        <v>919</v>
      </c>
      <c r="E324" s="35" t="s">
        <v>32</v>
      </c>
      <c r="F324" s="40"/>
      <c r="G324" s="34"/>
      <c r="H324" s="3"/>
      <c r="I324" s="37"/>
      <c r="J324" s="4"/>
      <c r="K324" s="3"/>
      <c r="L324" s="38"/>
      <c r="M324" s="3"/>
      <c r="N324" s="4">
        <v>97</v>
      </c>
      <c r="O324" s="4">
        <v>0</v>
      </c>
      <c r="P324" s="2">
        <f t="shared" si="36"/>
        <v>97</v>
      </c>
      <c r="Q324" s="2" t="str" cm="1">
        <f t="array" ref="Q324">IF(P324="","",(_xlfn.IFS(P324&gt;=95,"優良",P324&gt;=80,"良好",P324&gt;=60,"普通",P324&gt;=50,"やや不良",P324&lt;50,"不良",P324="","")))</f>
        <v>優良</v>
      </c>
      <c r="R324" s="2">
        <v>97</v>
      </c>
      <c r="S324" s="2">
        <v>0</v>
      </c>
      <c r="T324" s="2">
        <f t="shared" si="37"/>
        <v>97</v>
      </c>
      <c r="U324" s="2" t="str" cm="1">
        <f t="array" ref="U324">IF(T324="","",(_xlfn.IFS(T324&gt;=95,"優良",T324&gt;=80,"良好",T324&gt;=60,"普通",T324&gt;=50,"やや不良",T324&lt;50,"不良",T324="","")))</f>
        <v>優良</v>
      </c>
      <c r="V324" s="3" t="s">
        <v>155</v>
      </c>
    </row>
    <row r="325" spans="1:22" ht="70.05" customHeight="1" x14ac:dyDescent="0.2">
      <c r="A325" s="7">
        <v>316</v>
      </c>
      <c r="B325" s="4" t="s">
        <v>836</v>
      </c>
      <c r="C325" s="3" t="s">
        <v>920</v>
      </c>
      <c r="D325" s="3" t="s">
        <v>907</v>
      </c>
      <c r="E325" s="35" t="s">
        <v>110</v>
      </c>
      <c r="F325" s="40"/>
      <c r="G325" s="34"/>
      <c r="H325" s="3"/>
      <c r="I325" s="37"/>
      <c r="J325" s="4"/>
      <c r="K325" s="3"/>
      <c r="L325" s="38"/>
      <c r="M325" s="3"/>
      <c r="N325" s="4">
        <v>100</v>
      </c>
      <c r="O325" s="4">
        <v>0</v>
      </c>
      <c r="P325" s="2">
        <f t="shared" si="36"/>
        <v>100</v>
      </c>
      <c r="Q325" s="2" t="str" cm="1">
        <f t="array" ref="Q325">IF(P325="","",(_xlfn.IFS(P325&gt;=95,"優良",P325&gt;=80,"良好",P325&gt;=60,"普通",P325&gt;=50,"やや不良",P325&lt;50,"不良",P325="","")))</f>
        <v>優良</v>
      </c>
      <c r="R325" s="2">
        <v>100</v>
      </c>
      <c r="S325" s="2">
        <v>0</v>
      </c>
      <c r="T325" s="2">
        <f t="shared" si="37"/>
        <v>100</v>
      </c>
      <c r="U325" s="2" t="str" cm="1">
        <f t="array" ref="U325">IF(T325="","",(_xlfn.IFS(T325&gt;=95,"優良",T325&gt;=80,"良好",T325&gt;=60,"普通",T325&gt;=50,"やや不良",T325&lt;50,"不良",T325="","")))</f>
        <v>優良</v>
      </c>
      <c r="V325" s="3" t="s">
        <v>155</v>
      </c>
    </row>
    <row r="326" spans="1:22" ht="70.05" customHeight="1" x14ac:dyDescent="0.2">
      <c r="A326" s="7">
        <v>317</v>
      </c>
      <c r="B326" s="4" t="s">
        <v>836</v>
      </c>
      <c r="C326" s="3" t="s">
        <v>921</v>
      </c>
      <c r="D326" s="3" t="s">
        <v>907</v>
      </c>
      <c r="E326" s="35" t="s">
        <v>110</v>
      </c>
      <c r="F326" s="40"/>
      <c r="G326" s="34"/>
      <c r="H326" s="3"/>
      <c r="I326" s="37"/>
      <c r="J326" s="4"/>
      <c r="K326" s="3"/>
      <c r="L326" s="38"/>
      <c r="M326" s="3"/>
      <c r="N326" s="4">
        <v>99</v>
      </c>
      <c r="O326" s="4">
        <v>0</v>
      </c>
      <c r="P326" s="2">
        <f t="shared" si="36"/>
        <v>99</v>
      </c>
      <c r="Q326" s="2" t="str" cm="1">
        <f t="array" ref="Q326">IF(P326="","",(_xlfn.IFS(P326&gt;=95,"優良",P326&gt;=80,"良好",P326&gt;=60,"普通",P326&gt;=50,"やや不良",P326&lt;50,"不良",P326="","")))</f>
        <v>優良</v>
      </c>
      <c r="R326" s="2">
        <v>100</v>
      </c>
      <c r="S326" s="2">
        <v>0</v>
      </c>
      <c r="T326" s="2">
        <f t="shared" si="37"/>
        <v>100</v>
      </c>
      <c r="U326" s="2" t="str" cm="1">
        <f t="array" ref="U326">IF(T326="","",(_xlfn.IFS(T326&gt;=95,"優良",T326&gt;=80,"良好",T326&gt;=60,"普通",T326&gt;=50,"やや不良",T326&lt;50,"不良",T326="","")))</f>
        <v>優良</v>
      </c>
      <c r="V326" s="3" t="s">
        <v>155</v>
      </c>
    </row>
    <row r="327" spans="1:22" ht="57" customHeight="1" x14ac:dyDescent="0.2">
      <c r="A327" s="7">
        <v>318</v>
      </c>
      <c r="B327" s="4" t="s">
        <v>836</v>
      </c>
      <c r="C327" s="3" t="s">
        <v>922</v>
      </c>
      <c r="D327" s="3" t="s">
        <v>923</v>
      </c>
      <c r="E327" s="35" t="s">
        <v>32</v>
      </c>
      <c r="F327" s="40"/>
      <c r="G327" s="34"/>
      <c r="H327" s="3"/>
      <c r="I327" s="37"/>
      <c r="J327" s="4"/>
      <c r="K327" s="3"/>
      <c r="L327" s="38"/>
      <c r="M327" s="3"/>
      <c r="N327" s="4">
        <v>97</v>
      </c>
      <c r="O327" s="4">
        <v>0</v>
      </c>
      <c r="P327" s="2">
        <f t="shared" si="36"/>
        <v>97</v>
      </c>
      <c r="Q327" s="2" t="str" cm="1">
        <f t="array" ref="Q327">IF(P327="","",(_xlfn.IFS(P327&gt;=95,"優良",P327&gt;=80,"良好",P327&gt;=60,"普通",P327&gt;=50,"やや不良",P327&lt;50,"不良",P327="","")))</f>
        <v>優良</v>
      </c>
      <c r="R327" s="2">
        <v>95</v>
      </c>
      <c r="S327" s="2">
        <v>0</v>
      </c>
      <c r="T327" s="2">
        <f t="shared" si="37"/>
        <v>95</v>
      </c>
      <c r="U327" s="2" t="str" cm="1">
        <f t="array" ref="U327">IF(T327="","",(_xlfn.IFS(T327&gt;=95,"優良",T327&gt;=80,"良好",T327&gt;=60,"普通",T327&gt;=50,"やや不良",T327&lt;50,"不良",T327="","")))</f>
        <v>優良</v>
      </c>
      <c r="V327" s="3" t="s">
        <v>924</v>
      </c>
    </row>
    <row r="328" spans="1:22" ht="57" customHeight="1" x14ac:dyDescent="0.2">
      <c r="A328" s="7">
        <v>319</v>
      </c>
      <c r="B328" s="4" t="s">
        <v>836</v>
      </c>
      <c r="C328" s="3" t="s">
        <v>925</v>
      </c>
      <c r="D328" s="3" t="s">
        <v>923</v>
      </c>
      <c r="E328" s="35" t="s">
        <v>32</v>
      </c>
      <c r="F328" s="40"/>
      <c r="G328" s="34"/>
      <c r="H328" s="3"/>
      <c r="I328" s="37"/>
      <c r="J328" s="4"/>
      <c r="K328" s="3"/>
      <c r="L328" s="38"/>
      <c r="M328" s="3"/>
      <c r="N328" s="4">
        <v>98</v>
      </c>
      <c r="O328" s="4">
        <v>5</v>
      </c>
      <c r="P328" s="2">
        <f t="shared" si="36"/>
        <v>103</v>
      </c>
      <c r="Q328" s="2" t="str" cm="1">
        <f t="array" ref="Q328">IF(P328="","",(_xlfn.IFS(P328&gt;=95,"優良",P328&gt;=80,"良好",P328&gt;=60,"普通",P328&gt;=50,"やや不良",P328&lt;50,"不良",P328="","")))</f>
        <v>優良</v>
      </c>
      <c r="R328" s="2">
        <v>100</v>
      </c>
      <c r="S328" s="2">
        <v>0</v>
      </c>
      <c r="T328" s="2">
        <f t="shared" si="37"/>
        <v>100</v>
      </c>
      <c r="U328" s="2" t="str" cm="1">
        <f t="array" ref="U328">IF(T328="","",(_xlfn.IFS(T328&gt;=95,"優良",T328&gt;=80,"良好",T328&gt;=60,"普通",T328&gt;=50,"やや不良",T328&lt;50,"不良",T328="","")))</f>
        <v>優良</v>
      </c>
      <c r="V328" s="3" t="s">
        <v>926</v>
      </c>
    </row>
    <row r="329" spans="1:22" ht="57" customHeight="1" x14ac:dyDescent="0.2">
      <c r="A329" s="7">
        <v>320</v>
      </c>
      <c r="B329" s="4" t="s">
        <v>836</v>
      </c>
      <c r="C329" s="3" t="s">
        <v>927</v>
      </c>
      <c r="D329" s="3" t="s">
        <v>923</v>
      </c>
      <c r="E329" s="35" t="s">
        <v>32</v>
      </c>
      <c r="F329" s="40"/>
      <c r="G329" s="34"/>
      <c r="H329" s="3"/>
      <c r="I329" s="37"/>
      <c r="J329" s="4"/>
      <c r="K329" s="3"/>
      <c r="L329" s="38"/>
      <c r="M329" s="3"/>
      <c r="N329" s="4">
        <v>98</v>
      </c>
      <c r="O329" s="4">
        <v>5</v>
      </c>
      <c r="P329" s="2">
        <f t="shared" si="36"/>
        <v>103</v>
      </c>
      <c r="Q329" s="2" t="str" cm="1">
        <f t="array" ref="Q329">IF(P329="","",(_xlfn.IFS(P329&gt;=95,"優良",P329&gt;=80,"良好",P329&gt;=60,"普通",P329&gt;=50,"やや不良",P329&lt;50,"不良",P329="","")))</f>
        <v>優良</v>
      </c>
      <c r="R329" s="2">
        <v>98</v>
      </c>
      <c r="S329" s="2">
        <v>5</v>
      </c>
      <c r="T329" s="2">
        <f t="shared" si="37"/>
        <v>103</v>
      </c>
      <c r="U329" s="2" t="str" cm="1">
        <f t="array" ref="U329">IF(T329="","",(_xlfn.IFS(T329&gt;=95,"優良",T329&gt;=80,"良好",T329&gt;=60,"普通",T329&gt;=50,"やや不良",T329&lt;50,"不良",T329="","")))</f>
        <v>優良</v>
      </c>
      <c r="V329" s="3" t="s">
        <v>928</v>
      </c>
    </row>
    <row r="330" spans="1:22" ht="57" customHeight="1" x14ac:dyDescent="0.2">
      <c r="A330" s="7">
        <v>321</v>
      </c>
      <c r="B330" s="4" t="s">
        <v>836</v>
      </c>
      <c r="C330" s="3" t="s">
        <v>929</v>
      </c>
      <c r="D330" s="3" t="s">
        <v>923</v>
      </c>
      <c r="E330" s="35" t="s">
        <v>32</v>
      </c>
      <c r="F330" s="40"/>
      <c r="G330" s="34"/>
      <c r="H330" s="3"/>
      <c r="I330" s="37"/>
      <c r="J330" s="4"/>
      <c r="K330" s="3"/>
      <c r="L330" s="38"/>
      <c r="M330" s="3"/>
      <c r="N330" s="4">
        <v>91</v>
      </c>
      <c r="O330" s="4">
        <v>0</v>
      </c>
      <c r="P330" s="2">
        <f t="shared" si="36"/>
        <v>91</v>
      </c>
      <c r="Q330" s="2" t="str" cm="1">
        <f t="array" ref="Q330">IF(P330="","",(_xlfn.IFS(P330&gt;=95,"優良",P330&gt;=80,"良好",P330&gt;=60,"普通",P330&gt;=50,"やや不良",P330&lt;50,"不良",P330="","")))</f>
        <v>良好</v>
      </c>
      <c r="R330" s="2">
        <v>98</v>
      </c>
      <c r="S330" s="2">
        <v>5</v>
      </c>
      <c r="T330" s="2">
        <f t="shared" si="37"/>
        <v>103</v>
      </c>
      <c r="U330" s="2" t="str" cm="1">
        <f t="array" ref="U330">IF(T330="","",(_xlfn.IFS(T330&gt;=95,"優良",T330&gt;=80,"良好",T330&gt;=60,"普通",T330&gt;=50,"やや不良",T330&lt;50,"不良",T330="","")))</f>
        <v>優良</v>
      </c>
      <c r="V330" s="3" t="s">
        <v>930</v>
      </c>
    </row>
    <row r="331" spans="1:22" ht="70.05" customHeight="1" x14ac:dyDescent="0.2">
      <c r="A331" s="7">
        <v>322</v>
      </c>
      <c r="B331" s="4" t="s">
        <v>836</v>
      </c>
      <c r="C331" s="3" t="s">
        <v>931</v>
      </c>
      <c r="D331" s="3" t="s">
        <v>923</v>
      </c>
      <c r="E331" s="35" t="s">
        <v>32</v>
      </c>
      <c r="F331" s="40"/>
      <c r="G331" s="34"/>
      <c r="H331" s="3"/>
      <c r="I331" s="37"/>
      <c r="J331" s="4"/>
      <c r="K331" s="3"/>
      <c r="L331" s="38"/>
      <c r="M331" s="3"/>
      <c r="N331" s="4">
        <v>84</v>
      </c>
      <c r="O331" s="4">
        <v>0</v>
      </c>
      <c r="P331" s="2">
        <f t="shared" si="36"/>
        <v>84</v>
      </c>
      <c r="Q331" s="2" t="str" cm="1">
        <f t="array" ref="Q331">IF(P331="","",(_xlfn.IFS(P331&gt;=95,"優良",P331&gt;=80,"良好",P331&gt;=60,"普通",P331&gt;=50,"やや不良",P331&lt;50,"不良",P331="","")))</f>
        <v>良好</v>
      </c>
      <c r="R331" s="2">
        <v>97</v>
      </c>
      <c r="S331" s="2">
        <v>5</v>
      </c>
      <c r="T331" s="2">
        <f t="shared" si="37"/>
        <v>102</v>
      </c>
      <c r="U331" s="2" t="str" cm="1">
        <f t="array" ref="U331">IF(T331="","",(_xlfn.IFS(T331&gt;=95,"優良",T331&gt;=80,"良好",T331&gt;=60,"普通",T331&gt;=50,"やや不良",T331&lt;50,"不良",T331="","")))</f>
        <v>優良</v>
      </c>
      <c r="V331" s="3" t="s">
        <v>932</v>
      </c>
    </row>
    <row r="332" spans="1:22" ht="57" customHeight="1" x14ac:dyDescent="0.2">
      <c r="A332" s="7">
        <v>323</v>
      </c>
      <c r="B332" s="4" t="s">
        <v>836</v>
      </c>
      <c r="C332" s="3" t="s">
        <v>933</v>
      </c>
      <c r="D332" s="3" t="s">
        <v>923</v>
      </c>
      <c r="E332" s="35" t="s">
        <v>32</v>
      </c>
      <c r="F332" s="40"/>
      <c r="G332" s="34"/>
      <c r="H332" s="3"/>
      <c r="I332" s="37"/>
      <c r="J332" s="4"/>
      <c r="K332" s="3"/>
      <c r="L332" s="38"/>
      <c r="M332" s="3"/>
      <c r="N332" s="4">
        <v>97</v>
      </c>
      <c r="O332" s="4">
        <v>0</v>
      </c>
      <c r="P332" s="2">
        <f t="shared" si="36"/>
        <v>97</v>
      </c>
      <c r="Q332" s="2" t="str" cm="1">
        <f t="array" ref="Q332">IF(P332="","",(_xlfn.IFS(P332&gt;=95,"優良",P332&gt;=80,"良好",P332&gt;=60,"普通",P332&gt;=50,"やや不良",P332&lt;50,"不良",P332="","")))</f>
        <v>優良</v>
      </c>
      <c r="R332" s="2">
        <v>100</v>
      </c>
      <c r="S332" s="2">
        <v>0</v>
      </c>
      <c r="T332" s="2">
        <f t="shared" si="37"/>
        <v>100</v>
      </c>
      <c r="U332" s="2" t="str" cm="1">
        <f t="array" ref="U332">IF(T332="","",(_xlfn.IFS(T332&gt;=95,"優良",T332&gt;=80,"良好",T332&gt;=60,"普通",T332&gt;=50,"やや不良",T332&lt;50,"不良",T332="","")))</f>
        <v>優良</v>
      </c>
      <c r="V332" s="3" t="s">
        <v>926</v>
      </c>
    </row>
    <row r="333" spans="1:22" ht="57" customHeight="1" x14ac:dyDescent="0.2">
      <c r="A333" s="7">
        <v>324</v>
      </c>
      <c r="B333" s="4" t="s">
        <v>836</v>
      </c>
      <c r="C333" s="3" t="s">
        <v>934</v>
      </c>
      <c r="D333" s="3" t="s">
        <v>923</v>
      </c>
      <c r="E333" s="35" t="s">
        <v>32</v>
      </c>
      <c r="F333" s="40"/>
      <c r="G333" s="34"/>
      <c r="H333" s="3"/>
      <c r="I333" s="37"/>
      <c r="J333" s="4"/>
      <c r="K333" s="3"/>
      <c r="L333" s="38"/>
      <c r="M333" s="3"/>
      <c r="N333" s="4">
        <v>100</v>
      </c>
      <c r="O333" s="4">
        <v>5</v>
      </c>
      <c r="P333" s="2">
        <f t="shared" si="36"/>
        <v>105</v>
      </c>
      <c r="Q333" s="2" t="str" cm="1">
        <f t="array" ref="Q333">IF(P333="","",(_xlfn.IFS(P333&gt;=95,"優良",P333&gt;=80,"良好",P333&gt;=60,"普通",P333&gt;=50,"やや不良",P333&lt;50,"不良",P333="","")))</f>
        <v>優良</v>
      </c>
      <c r="R333" s="2">
        <v>98</v>
      </c>
      <c r="S333" s="2">
        <v>0</v>
      </c>
      <c r="T333" s="2">
        <f t="shared" si="37"/>
        <v>98</v>
      </c>
      <c r="U333" s="2" t="str" cm="1">
        <f t="array" ref="U333">IF(T333="","",(_xlfn.IFS(T333&gt;=95,"優良",T333&gt;=80,"良好",T333&gt;=60,"普通",T333&gt;=50,"やや不良",T333&lt;50,"不良",T333="","")))</f>
        <v>優良</v>
      </c>
      <c r="V333" s="3" t="s">
        <v>935</v>
      </c>
    </row>
    <row r="334" spans="1:22" ht="57" customHeight="1" x14ac:dyDescent="0.2">
      <c r="A334" s="7">
        <v>325</v>
      </c>
      <c r="B334" s="4" t="s">
        <v>836</v>
      </c>
      <c r="C334" s="3" t="s">
        <v>936</v>
      </c>
      <c r="D334" s="3" t="s">
        <v>923</v>
      </c>
      <c r="E334" s="35" t="s">
        <v>32</v>
      </c>
      <c r="F334" s="40"/>
      <c r="G334" s="34"/>
      <c r="H334" s="3"/>
      <c r="I334" s="37"/>
      <c r="J334" s="4"/>
      <c r="K334" s="3"/>
      <c r="L334" s="38"/>
      <c r="M334" s="3"/>
      <c r="N334" s="4">
        <v>98</v>
      </c>
      <c r="O334" s="4">
        <v>5</v>
      </c>
      <c r="P334" s="2">
        <f t="shared" si="36"/>
        <v>103</v>
      </c>
      <c r="Q334" s="2" t="str" cm="1">
        <f t="array" ref="Q334">IF(P334="","",(_xlfn.IFS(P334&gt;=95,"優良",P334&gt;=80,"良好",P334&gt;=60,"普通",P334&gt;=50,"やや不良",P334&lt;50,"不良",P334="","")))</f>
        <v>優良</v>
      </c>
      <c r="R334" s="2">
        <v>98</v>
      </c>
      <c r="S334" s="2">
        <v>0</v>
      </c>
      <c r="T334" s="2">
        <f t="shared" si="37"/>
        <v>98</v>
      </c>
      <c r="U334" s="2" t="str" cm="1">
        <f t="array" ref="U334">IF(T334="","",(_xlfn.IFS(T334&gt;=95,"優良",T334&gt;=80,"良好",T334&gt;=60,"普通",T334&gt;=50,"やや不良",T334&lt;50,"不良",T334="","")))</f>
        <v>優良</v>
      </c>
      <c r="V334" s="3" t="s">
        <v>935</v>
      </c>
    </row>
    <row r="335" spans="1:22" ht="57" customHeight="1" x14ac:dyDescent="0.2">
      <c r="A335" s="7">
        <v>326</v>
      </c>
      <c r="B335" s="4" t="s">
        <v>836</v>
      </c>
      <c r="C335" s="3" t="s">
        <v>937</v>
      </c>
      <c r="D335" s="3" t="s">
        <v>923</v>
      </c>
      <c r="E335" s="35" t="s">
        <v>32</v>
      </c>
      <c r="F335" s="40"/>
      <c r="G335" s="34"/>
      <c r="H335" s="3"/>
      <c r="I335" s="37"/>
      <c r="J335" s="4"/>
      <c r="K335" s="3"/>
      <c r="L335" s="38"/>
      <c r="M335" s="3"/>
      <c r="N335" s="4">
        <v>100</v>
      </c>
      <c r="O335" s="4">
        <v>0</v>
      </c>
      <c r="P335" s="2">
        <f t="shared" si="36"/>
        <v>100</v>
      </c>
      <c r="Q335" s="2" t="str" cm="1">
        <f t="array" ref="Q335">IF(P335="","",(_xlfn.IFS(P335&gt;=95,"優良",P335&gt;=80,"良好",P335&gt;=60,"普通",P335&gt;=50,"やや不良",P335&lt;50,"不良",P335="","")))</f>
        <v>優良</v>
      </c>
      <c r="R335" s="2">
        <v>92</v>
      </c>
      <c r="S335" s="2">
        <v>0</v>
      </c>
      <c r="T335" s="2">
        <f t="shared" si="37"/>
        <v>92</v>
      </c>
      <c r="U335" s="2" t="str" cm="1">
        <f t="array" ref="U335">IF(T335="","",(_xlfn.IFS(T335&gt;=95,"優良",T335&gt;=80,"良好",T335&gt;=60,"普通",T335&gt;=50,"やや不良",T335&lt;50,"不良",T335="","")))</f>
        <v>良好</v>
      </c>
      <c r="V335" s="3" t="s">
        <v>938</v>
      </c>
    </row>
    <row r="336" spans="1:22" ht="57" customHeight="1" x14ac:dyDescent="0.2">
      <c r="A336" s="7">
        <v>327</v>
      </c>
      <c r="B336" s="4" t="s">
        <v>836</v>
      </c>
      <c r="C336" s="3" t="s">
        <v>939</v>
      </c>
      <c r="D336" s="3" t="s">
        <v>923</v>
      </c>
      <c r="E336" s="35" t="s">
        <v>32</v>
      </c>
      <c r="F336" s="40"/>
      <c r="G336" s="34"/>
      <c r="H336" s="3"/>
      <c r="I336" s="37"/>
      <c r="J336" s="4"/>
      <c r="K336" s="3"/>
      <c r="L336" s="38"/>
      <c r="M336" s="3"/>
      <c r="N336" s="4">
        <v>100</v>
      </c>
      <c r="O336" s="4">
        <v>0</v>
      </c>
      <c r="P336" s="2">
        <f t="shared" si="36"/>
        <v>100</v>
      </c>
      <c r="Q336" s="2" t="str" cm="1">
        <f t="array" ref="Q336">IF(P336="","",(_xlfn.IFS(P336&gt;=95,"優良",P336&gt;=80,"良好",P336&gt;=60,"普通",P336&gt;=50,"やや不良",P336&lt;50,"不良",P336="","")))</f>
        <v>優良</v>
      </c>
      <c r="R336" s="2">
        <v>97</v>
      </c>
      <c r="S336" s="2">
        <v>0</v>
      </c>
      <c r="T336" s="2">
        <f t="shared" si="37"/>
        <v>97</v>
      </c>
      <c r="U336" s="2" t="str" cm="1">
        <f t="array" ref="U336">IF(T336="","",(_xlfn.IFS(T336&gt;=95,"優良",T336&gt;=80,"良好",T336&gt;=60,"普通",T336&gt;=50,"やや不良",T336&lt;50,"不良",T336="","")))</f>
        <v>優良</v>
      </c>
      <c r="V336" s="3" t="s">
        <v>935</v>
      </c>
    </row>
    <row r="337" spans="1:22" ht="57" customHeight="1" x14ac:dyDescent="0.2">
      <c r="A337" s="7">
        <v>328</v>
      </c>
      <c r="B337" s="4" t="s">
        <v>836</v>
      </c>
      <c r="C337" s="3" t="s">
        <v>940</v>
      </c>
      <c r="D337" s="3" t="s">
        <v>923</v>
      </c>
      <c r="E337" s="35" t="s">
        <v>32</v>
      </c>
      <c r="F337" s="40"/>
      <c r="G337" s="34"/>
      <c r="H337" s="3"/>
      <c r="I337" s="37"/>
      <c r="J337" s="4"/>
      <c r="K337" s="3"/>
      <c r="L337" s="38"/>
      <c r="M337" s="3"/>
      <c r="N337" s="4">
        <v>94</v>
      </c>
      <c r="O337" s="4">
        <v>5</v>
      </c>
      <c r="P337" s="2">
        <f t="shared" si="36"/>
        <v>99</v>
      </c>
      <c r="Q337" s="2" t="str" cm="1">
        <f t="array" ref="Q337">IF(P337="","",(_xlfn.IFS(P337&gt;=95,"優良",P337&gt;=80,"良好",P337&gt;=60,"普通",P337&gt;=50,"やや不良",P337&lt;50,"不良",P337="","")))</f>
        <v>優良</v>
      </c>
      <c r="R337" s="2">
        <v>100</v>
      </c>
      <c r="S337" s="2">
        <v>0</v>
      </c>
      <c r="T337" s="2">
        <f t="shared" si="37"/>
        <v>100</v>
      </c>
      <c r="U337" s="2" t="str" cm="1">
        <f t="array" ref="U337">IF(T337="","",(_xlfn.IFS(T337&gt;=95,"優良",T337&gt;=80,"良好",T337&gt;=60,"普通",T337&gt;=50,"やや不良",T337&lt;50,"不良",T337="","")))</f>
        <v>優良</v>
      </c>
      <c r="V337" s="3" t="s">
        <v>935</v>
      </c>
    </row>
    <row r="338" spans="1:22" ht="57" customHeight="1" x14ac:dyDescent="0.2">
      <c r="A338" s="7">
        <v>329</v>
      </c>
      <c r="B338" s="4" t="s">
        <v>836</v>
      </c>
      <c r="C338" s="3" t="s">
        <v>941</v>
      </c>
      <c r="D338" s="3" t="s">
        <v>923</v>
      </c>
      <c r="E338" s="35" t="s">
        <v>32</v>
      </c>
      <c r="F338" s="40"/>
      <c r="G338" s="34"/>
      <c r="H338" s="3"/>
      <c r="I338" s="37"/>
      <c r="J338" s="4"/>
      <c r="K338" s="3"/>
      <c r="L338" s="38"/>
      <c r="M338" s="3"/>
      <c r="N338" s="4">
        <v>97</v>
      </c>
      <c r="O338" s="4">
        <v>0</v>
      </c>
      <c r="P338" s="2">
        <f t="shared" si="36"/>
        <v>97</v>
      </c>
      <c r="Q338" s="2" t="str" cm="1">
        <f t="array" ref="Q338">IF(P338="","",(_xlfn.IFS(P338&gt;=95,"優良",P338&gt;=80,"良好",P338&gt;=60,"普通",P338&gt;=50,"やや不良",P338&lt;50,"不良",P338="","")))</f>
        <v>優良</v>
      </c>
      <c r="R338" s="2">
        <v>97</v>
      </c>
      <c r="S338" s="2">
        <v>5</v>
      </c>
      <c r="T338" s="2">
        <f t="shared" si="37"/>
        <v>102</v>
      </c>
      <c r="U338" s="2" t="str" cm="1">
        <f t="array" ref="U338">IF(T338="","",(_xlfn.IFS(T338&gt;=95,"優良",T338&gt;=80,"良好",T338&gt;=60,"普通",T338&gt;=50,"やや不良",T338&lt;50,"不良",T338="","")))</f>
        <v>優良</v>
      </c>
      <c r="V338" s="3" t="s">
        <v>942</v>
      </c>
    </row>
    <row r="339" spans="1:22" ht="83.1" customHeight="1" x14ac:dyDescent="0.2">
      <c r="A339" s="7">
        <v>330</v>
      </c>
      <c r="B339" s="4" t="s">
        <v>836</v>
      </c>
      <c r="C339" s="3" t="s">
        <v>943</v>
      </c>
      <c r="D339" s="3" t="s">
        <v>923</v>
      </c>
      <c r="E339" s="35" t="s">
        <v>32</v>
      </c>
      <c r="F339" s="40"/>
      <c r="G339" s="34"/>
      <c r="H339" s="3"/>
      <c r="I339" s="37"/>
      <c r="J339" s="4"/>
      <c r="K339" s="3"/>
      <c r="L339" s="38"/>
      <c r="M339" s="3"/>
      <c r="N339" s="4">
        <v>97</v>
      </c>
      <c r="O339" s="4">
        <v>0</v>
      </c>
      <c r="P339" s="2">
        <f t="shared" si="36"/>
        <v>97</v>
      </c>
      <c r="Q339" s="2" t="str" cm="1">
        <f t="array" ref="Q339">IF(P339="","",(_xlfn.IFS(P339&gt;=95,"優良",P339&gt;=80,"良好",P339&gt;=60,"普通",P339&gt;=50,"やや不良",P339&lt;50,"不良",P339="","")))</f>
        <v>優良</v>
      </c>
      <c r="R339" s="2">
        <v>92</v>
      </c>
      <c r="S339" s="2">
        <v>5</v>
      </c>
      <c r="T339" s="2">
        <f t="shared" si="37"/>
        <v>97</v>
      </c>
      <c r="U339" s="2" t="str" cm="1">
        <f t="array" ref="U339">IF(T339="","",(_xlfn.IFS(T339&gt;=95,"優良",T339&gt;=80,"良好",T339&gt;=60,"普通",T339&gt;=50,"やや不良",T339&lt;50,"不良",T339="","")))</f>
        <v>優良</v>
      </c>
      <c r="V339" s="3" t="s">
        <v>944</v>
      </c>
    </row>
    <row r="340" spans="1:22" ht="57" customHeight="1" x14ac:dyDescent="0.2">
      <c r="A340" s="7">
        <v>331</v>
      </c>
      <c r="B340" s="4" t="s">
        <v>836</v>
      </c>
      <c r="C340" s="3" t="s">
        <v>945</v>
      </c>
      <c r="D340" s="3" t="s">
        <v>923</v>
      </c>
      <c r="E340" s="35" t="s">
        <v>32</v>
      </c>
      <c r="F340" s="40"/>
      <c r="G340" s="34"/>
      <c r="H340" s="3"/>
      <c r="I340" s="37"/>
      <c r="J340" s="4"/>
      <c r="K340" s="3"/>
      <c r="L340" s="38"/>
      <c r="M340" s="3"/>
      <c r="N340" s="4">
        <v>100</v>
      </c>
      <c r="O340" s="4">
        <v>5</v>
      </c>
      <c r="P340" s="2">
        <f t="shared" si="36"/>
        <v>105</v>
      </c>
      <c r="Q340" s="2" t="str" cm="1">
        <f t="array" ref="Q340">IF(P340="","",(_xlfn.IFS(P340&gt;=95,"優良",P340&gt;=80,"良好",P340&gt;=60,"普通",P340&gt;=50,"やや不良",P340&lt;50,"不良",P340="","")))</f>
        <v>優良</v>
      </c>
      <c r="R340" s="2">
        <v>98</v>
      </c>
      <c r="S340" s="2">
        <v>5</v>
      </c>
      <c r="T340" s="2">
        <f t="shared" si="37"/>
        <v>103</v>
      </c>
      <c r="U340" s="2" t="str" cm="1">
        <f t="array" ref="U340">IF(T340="","",(_xlfn.IFS(T340&gt;=95,"優良",T340&gt;=80,"良好",T340&gt;=60,"普通",T340&gt;=50,"やや不良",T340&lt;50,"不良",T340="","")))</f>
        <v>優良</v>
      </c>
      <c r="V340" s="3" t="s">
        <v>946</v>
      </c>
    </row>
    <row r="341" spans="1:22" ht="57" customHeight="1" x14ac:dyDescent="0.2">
      <c r="A341" s="7">
        <v>332</v>
      </c>
      <c r="B341" s="4" t="s">
        <v>836</v>
      </c>
      <c r="C341" s="3" t="s">
        <v>947</v>
      </c>
      <c r="D341" s="3" t="s">
        <v>923</v>
      </c>
      <c r="E341" s="35" t="s">
        <v>32</v>
      </c>
      <c r="F341" s="40"/>
      <c r="G341" s="34"/>
      <c r="H341" s="3"/>
      <c r="I341" s="37"/>
      <c r="J341" s="4"/>
      <c r="K341" s="3"/>
      <c r="L341" s="38"/>
      <c r="M341" s="3"/>
      <c r="N341" s="4">
        <v>92</v>
      </c>
      <c r="O341" s="4">
        <v>0</v>
      </c>
      <c r="P341" s="2">
        <f t="shared" si="36"/>
        <v>92</v>
      </c>
      <c r="Q341" s="2" t="str" cm="1">
        <f t="array" ref="Q341">IF(P341="","",(_xlfn.IFS(P341&gt;=95,"優良",P341&gt;=80,"良好",P341&gt;=60,"普通",P341&gt;=50,"やや不良",P341&lt;50,"不良",P341="","")))</f>
        <v>良好</v>
      </c>
      <c r="R341" s="2">
        <v>97</v>
      </c>
      <c r="S341" s="2">
        <v>5</v>
      </c>
      <c r="T341" s="2">
        <f t="shared" si="37"/>
        <v>102</v>
      </c>
      <c r="U341" s="2" t="str" cm="1">
        <f t="array" ref="U341">IF(T341="","",(_xlfn.IFS(T341&gt;=95,"優良",T341&gt;=80,"良好",T341&gt;=60,"普通",T341&gt;=50,"やや不良",T341&lt;50,"不良",T341="","")))</f>
        <v>優良</v>
      </c>
      <c r="V341" s="3" t="s">
        <v>942</v>
      </c>
    </row>
    <row r="342" spans="1:22" ht="57" customHeight="1" x14ac:dyDescent="0.2">
      <c r="A342" s="7">
        <v>333</v>
      </c>
      <c r="B342" s="4" t="s">
        <v>836</v>
      </c>
      <c r="C342" s="3" t="s">
        <v>948</v>
      </c>
      <c r="D342" s="3" t="s">
        <v>923</v>
      </c>
      <c r="E342" s="35" t="s">
        <v>32</v>
      </c>
      <c r="F342" s="40"/>
      <c r="G342" s="34"/>
      <c r="H342" s="3"/>
      <c r="I342" s="37"/>
      <c r="J342" s="4"/>
      <c r="K342" s="3"/>
      <c r="L342" s="38"/>
      <c r="M342" s="3"/>
      <c r="N342" s="4">
        <v>97</v>
      </c>
      <c r="O342" s="4">
        <v>5</v>
      </c>
      <c r="P342" s="2">
        <f t="shared" si="36"/>
        <v>102</v>
      </c>
      <c r="Q342" s="2" t="str" cm="1">
        <f t="array" ref="Q342">IF(P342="","",(_xlfn.IFS(P342&gt;=95,"優良",P342&gt;=80,"良好",P342&gt;=60,"普通",P342&gt;=50,"やや不良",P342&lt;50,"不良",P342="","")))</f>
        <v>優良</v>
      </c>
      <c r="R342" s="2">
        <v>100</v>
      </c>
      <c r="S342" s="2">
        <v>0</v>
      </c>
      <c r="T342" s="2">
        <f t="shared" si="37"/>
        <v>100</v>
      </c>
      <c r="U342" s="2" t="str" cm="1">
        <f t="array" ref="U342">IF(T342="","",(_xlfn.IFS(T342&gt;=95,"優良",T342&gt;=80,"良好",T342&gt;=60,"普通",T342&gt;=50,"やや不良",T342&lt;50,"不良",T342="","")))</f>
        <v>優良</v>
      </c>
      <c r="V342" s="3" t="s">
        <v>935</v>
      </c>
    </row>
    <row r="343" spans="1:22" ht="57" customHeight="1" x14ac:dyDescent="0.2">
      <c r="A343" s="7">
        <v>334</v>
      </c>
      <c r="B343" s="4" t="s">
        <v>836</v>
      </c>
      <c r="C343" s="3" t="s">
        <v>949</v>
      </c>
      <c r="D343" s="3" t="s">
        <v>923</v>
      </c>
      <c r="E343" s="35" t="s">
        <v>32</v>
      </c>
      <c r="F343" s="40"/>
      <c r="G343" s="34"/>
      <c r="H343" s="3"/>
      <c r="I343" s="37"/>
      <c r="J343" s="4"/>
      <c r="K343" s="3"/>
      <c r="L343" s="38"/>
      <c r="M343" s="3"/>
      <c r="N343" s="4">
        <v>98</v>
      </c>
      <c r="O343" s="4">
        <v>5</v>
      </c>
      <c r="P343" s="2">
        <f t="shared" si="36"/>
        <v>103</v>
      </c>
      <c r="Q343" s="2" t="str" cm="1">
        <f t="array" ref="Q343">IF(P343="","",(_xlfn.IFS(P343&gt;=95,"優良",P343&gt;=80,"良好",P343&gt;=60,"普通",P343&gt;=50,"やや不良",P343&lt;50,"不良",P343="","")))</f>
        <v>優良</v>
      </c>
      <c r="R343" s="2">
        <v>100</v>
      </c>
      <c r="S343" s="2">
        <v>5</v>
      </c>
      <c r="T343" s="2">
        <f t="shared" si="37"/>
        <v>105</v>
      </c>
      <c r="U343" s="2" t="str" cm="1">
        <f t="array" ref="U343">IF(T343="","",(_xlfn.IFS(T343&gt;=95,"優良",T343&gt;=80,"良好",T343&gt;=60,"普通",T343&gt;=50,"やや不良",T343&lt;50,"不良",T343="","")))</f>
        <v>優良</v>
      </c>
      <c r="V343" s="3" t="s">
        <v>946</v>
      </c>
    </row>
    <row r="344" spans="1:22" ht="57" customHeight="1" x14ac:dyDescent="0.2">
      <c r="A344" s="7">
        <v>335</v>
      </c>
      <c r="B344" s="4" t="s">
        <v>836</v>
      </c>
      <c r="C344" s="3" t="s">
        <v>950</v>
      </c>
      <c r="D344" s="3" t="s">
        <v>923</v>
      </c>
      <c r="E344" s="35" t="s">
        <v>110</v>
      </c>
      <c r="F344" s="40"/>
      <c r="G344" s="34"/>
      <c r="H344" s="3"/>
      <c r="I344" s="37"/>
      <c r="J344" s="4"/>
      <c r="K344" s="3"/>
      <c r="L344" s="38"/>
      <c r="M344" s="3"/>
      <c r="N344" s="4">
        <v>97</v>
      </c>
      <c r="O344" s="4">
        <v>5</v>
      </c>
      <c r="P344" s="2">
        <f t="shared" si="36"/>
        <v>102</v>
      </c>
      <c r="Q344" s="2" t="str" cm="1">
        <f t="array" ref="Q344">IF(P344="","",(_xlfn.IFS(P344&gt;=95,"優良",P344&gt;=80,"良好",P344&gt;=60,"普通",P344&gt;=50,"やや不良",P344&lt;50,"不良",P344="","")))</f>
        <v>優良</v>
      </c>
      <c r="R344" s="2">
        <v>97</v>
      </c>
      <c r="S344" s="2">
        <v>5</v>
      </c>
      <c r="T344" s="2">
        <f t="shared" si="37"/>
        <v>102</v>
      </c>
      <c r="U344" s="2" t="str" cm="1">
        <f t="array" ref="U344">IF(T344="","",(_xlfn.IFS(T344&gt;=95,"優良",T344&gt;=80,"良好",T344&gt;=60,"普通",T344&gt;=50,"やや不良",T344&lt;50,"不良",T344="","")))</f>
        <v>優良</v>
      </c>
      <c r="V344" s="3" t="s">
        <v>946</v>
      </c>
    </row>
    <row r="345" spans="1:22" ht="57" customHeight="1" x14ac:dyDescent="0.2">
      <c r="A345" s="7">
        <v>336</v>
      </c>
      <c r="B345" s="4" t="s">
        <v>836</v>
      </c>
      <c r="C345" s="3" t="s">
        <v>951</v>
      </c>
      <c r="D345" s="3" t="s">
        <v>923</v>
      </c>
      <c r="E345" s="35" t="s">
        <v>110</v>
      </c>
      <c r="F345" s="40"/>
      <c r="G345" s="34"/>
      <c r="H345" s="3"/>
      <c r="I345" s="37"/>
      <c r="J345" s="4"/>
      <c r="K345" s="3"/>
      <c r="L345" s="38"/>
      <c r="M345" s="3"/>
      <c r="N345" s="4">
        <v>97</v>
      </c>
      <c r="O345" s="4">
        <v>0</v>
      </c>
      <c r="P345" s="2">
        <f t="shared" si="36"/>
        <v>97</v>
      </c>
      <c r="Q345" s="2" t="str" cm="1">
        <f t="array" ref="Q345">IF(P345="","",(_xlfn.IFS(P345&gt;=95,"優良",P345&gt;=80,"良好",P345&gt;=60,"普通",P345&gt;=50,"やや不良",P345&lt;50,"不良",P345="","")))</f>
        <v>優良</v>
      </c>
      <c r="R345" s="2">
        <v>100</v>
      </c>
      <c r="S345" s="2">
        <v>0</v>
      </c>
      <c r="T345" s="2">
        <f t="shared" si="37"/>
        <v>100</v>
      </c>
      <c r="U345" s="2" t="str" cm="1">
        <f t="array" ref="U345">IF(T345="","",(_xlfn.IFS(T345&gt;=95,"優良",T345&gt;=80,"良好",T345&gt;=60,"普通",T345&gt;=50,"やや不良",T345&lt;50,"不良",T345="","")))</f>
        <v>優良</v>
      </c>
      <c r="V345" s="3" t="s">
        <v>926</v>
      </c>
    </row>
    <row r="346" spans="1:22" ht="83.1" customHeight="1" x14ac:dyDescent="0.2">
      <c r="A346" s="7">
        <v>337</v>
      </c>
      <c r="B346" s="4" t="s">
        <v>836</v>
      </c>
      <c r="C346" s="3" t="s">
        <v>952</v>
      </c>
      <c r="D346" s="3" t="s">
        <v>923</v>
      </c>
      <c r="E346" s="35" t="s">
        <v>110</v>
      </c>
      <c r="F346" s="40"/>
      <c r="G346" s="34"/>
      <c r="H346" s="3"/>
      <c r="I346" s="37"/>
      <c r="J346" s="4"/>
      <c r="K346" s="3"/>
      <c r="L346" s="38"/>
      <c r="M346" s="3"/>
      <c r="N346" s="4">
        <v>98</v>
      </c>
      <c r="O346" s="4">
        <v>5</v>
      </c>
      <c r="P346" s="2">
        <f t="shared" si="36"/>
        <v>103</v>
      </c>
      <c r="Q346" s="2" t="str" cm="1">
        <f t="array" ref="Q346">IF(P346="","",(_xlfn.IFS(P346&gt;=95,"優良",P346&gt;=80,"良好",P346&gt;=60,"普通",P346&gt;=50,"やや不良",P346&lt;50,"不良",P346="","")))</f>
        <v>優良</v>
      </c>
      <c r="R346" s="2">
        <v>91</v>
      </c>
      <c r="S346" s="2">
        <v>5</v>
      </c>
      <c r="T346" s="2">
        <f t="shared" si="37"/>
        <v>96</v>
      </c>
      <c r="U346" s="2" t="str" cm="1">
        <f t="array" ref="U346">IF(T346="","",(_xlfn.IFS(T346&gt;=95,"優良",T346&gt;=80,"良好",T346&gt;=60,"普通",T346&gt;=50,"やや不良",T346&lt;50,"不良",T346="","")))</f>
        <v>優良</v>
      </c>
      <c r="V346" s="3" t="s">
        <v>953</v>
      </c>
    </row>
    <row r="347" spans="1:22" ht="57" customHeight="1" x14ac:dyDescent="0.2">
      <c r="A347" s="7">
        <v>338</v>
      </c>
      <c r="B347" s="4" t="s">
        <v>836</v>
      </c>
      <c r="C347" s="3" t="s">
        <v>954</v>
      </c>
      <c r="D347" s="3" t="s">
        <v>923</v>
      </c>
      <c r="E347" s="35" t="s">
        <v>110</v>
      </c>
      <c r="F347" s="40"/>
      <c r="G347" s="34"/>
      <c r="H347" s="3"/>
      <c r="I347" s="37"/>
      <c r="J347" s="4"/>
      <c r="K347" s="3"/>
      <c r="L347" s="38"/>
      <c r="M347" s="3"/>
      <c r="N347" s="4">
        <v>92</v>
      </c>
      <c r="O347" s="4">
        <v>5</v>
      </c>
      <c r="P347" s="2">
        <f t="shared" si="36"/>
        <v>97</v>
      </c>
      <c r="Q347" s="2" t="str" cm="1">
        <f t="array" ref="Q347">IF(P347="","",(_xlfn.IFS(P347&gt;=95,"優良",P347&gt;=80,"良好",P347&gt;=60,"普通",P347&gt;=50,"やや不良",P347&lt;50,"不良",P347="","")))</f>
        <v>優良</v>
      </c>
      <c r="R347" s="2">
        <v>98</v>
      </c>
      <c r="S347" s="2">
        <v>5</v>
      </c>
      <c r="T347" s="2">
        <f t="shared" si="37"/>
        <v>103</v>
      </c>
      <c r="U347" s="2" t="str" cm="1">
        <f t="array" ref="U347">IF(T347="","",(_xlfn.IFS(T347&gt;=95,"優良",T347&gt;=80,"良好",T347&gt;=60,"普通",T347&gt;=50,"やや不良",T347&lt;50,"不良",T347="","")))</f>
        <v>優良</v>
      </c>
      <c r="V347" s="3" t="s">
        <v>946</v>
      </c>
    </row>
    <row r="348" spans="1:22" ht="57" customHeight="1" x14ac:dyDescent="0.2">
      <c r="A348" s="7">
        <v>339</v>
      </c>
      <c r="B348" s="4" t="s">
        <v>836</v>
      </c>
      <c r="C348" s="3" t="s">
        <v>955</v>
      </c>
      <c r="D348" s="3" t="s">
        <v>923</v>
      </c>
      <c r="E348" s="35" t="s">
        <v>110</v>
      </c>
      <c r="F348" s="40"/>
      <c r="G348" s="34"/>
      <c r="H348" s="3"/>
      <c r="I348" s="37"/>
      <c r="J348" s="4"/>
      <c r="K348" s="3"/>
      <c r="L348" s="38"/>
      <c r="M348" s="3"/>
      <c r="N348" s="4">
        <v>98</v>
      </c>
      <c r="O348" s="4">
        <v>0</v>
      </c>
      <c r="P348" s="2">
        <f t="shared" si="36"/>
        <v>98</v>
      </c>
      <c r="Q348" s="2" t="str" cm="1">
        <f t="array" ref="Q348">IF(P348="","",(_xlfn.IFS(P348&gt;=95,"優良",P348&gt;=80,"良好",P348&gt;=60,"普通",P348&gt;=50,"やや不良",P348&lt;50,"不良",P348="","")))</f>
        <v>優良</v>
      </c>
      <c r="R348" s="2">
        <v>98</v>
      </c>
      <c r="S348" s="2">
        <v>5</v>
      </c>
      <c r="T348" s="2">
        <f t="shared" si="37"/>
        <v>103</v>
      </c>
      <c r="U348" s="2" t="str" cm="1">
        <f t="array" ref="U348">IF(T348="","",(_xlfn.IFS(T348&gt;=95,"優良",T348&gt;=80,"良好",T348&gt;=60,"普通",T348&gt;=50,"やや不良",T348&lt;50,"不良",T348="","")))</f>
        <v>優良</v>
      </c>
      <c r="V348" s="3" t="s">
        <v>942</v>
      </c>
    </row>
    <row r="349" spans="1:22" ht="57" customHeight="1" x14ac:dyDescent="0.2">
      <c r="A349" s="7">
        <v>340</v>
      </c>
      <c r="B349" s="4" t="s">
        <v>836</v>
      </c>
      <c r="C349" s="3" t="s">
        <v>956</v>
      </c>
      <c r="D349" s="3" t="s">
        <v>923</v>
      </c>
      <c r="E349" s="35" t="s">
        <v>110</v>
      </c>
      <c r="F349" s="40"/>
      <c r="G349" s="34"/>
      <c r="H349" s="3"/>
      <c r="I349" s="37"/>
      <c r="J349" s="4"/>
      <c r="K349" s="3"/>
      <c r="L349" s="38"/>
      <c r="M349" s="3"/>
      <c r="N349" s="4">
        <v>100</v>
      </c>
      <c r="O349" s="4">
        <v>15</v>
      </c>
      <c r="P349" s="2">
        <f t="shared" si="36"/>
        <v>115</v>
      </c>
      <c r="Q349" s="2" t="str" cm="1">
        <f t="array" ref="Q349">IF(P349="","",(_xlfn.IFS(P349&gt;=95,"優良",P349&gt;=80,"良好",P349&gt;=60,"普通",P349&gt;=50,"やや不良",P349&lt;50,"不良",P349="","")))</f>
        <v>優良</v>
      </c>
      <c r="R349" s="2">
        <v>100</v>
      </c>
      <c r="S349" s="2">
        <v>5</v>
      </c>
      <c r="T349" s="2">
        <f t="shared" si="37"/>
        <v>105</v>
      </c>
      <c r="U349" s="2" t="str" cm="1">
        <f t="array" ref="U349">IF(T349="","",(_xlfn.IFS(T349&gt;=95,"優良",T349&gt;=80,"良好",T349&gt;=60,"普通",T349&gt;=50,"やや不良",T349&lt;50,"不良",T349="","")))</f>
        <v>優良</v>
      </c>
      <c r="V349" s="3" t="s">
        <v>957</v>
      </c>
    </row>
    <row r="350" spans="1:22" ht="57" customHeight="1" x14ac:dyDescent="0.2">
      <c r="A350" s="7">
        <v>341</v>
      </c>
      <c r="B350" s="4" t="s">
        <v>836</v>
      </c>
      <c r="C350" s="3" t="s">
        <v>958</v>
      </c>
      <c r="D350" s="3" t="s">
        <v>923</v>
      </c>
      <c r="E350" s="35" t="s">
        <v>110</v>
      </c>
      <c r="F350" s="40"/>
      <c r="G350" s="34"/>
      <c r="H350" s="3"/>
      <c r="I350" s="37"/>
      <c r="J350" s="4"/>
      <c r="K350" s="3"/>
      <c r="L350" s="38"/>
      <c r="M350" s="3"/>
      <c r="N350" s="4">
        <v>95</v>
      </c>
      <c r="O350" s="4">
        <v>5</v>
      </c>
      <c r="P350" s="2">
        <f t="shared" si="36"/>
        <v>100</v>
      </c>
      <c r="Q350" s="2" t="str" cm="1">
        <f t="array" ref="Q350">IF(P350="","",(_xlfn.IFS(P350&gt;=95,"優良",P350&gt;=80,"良好",P350&gt;=60,"普通",P350&gt;=50,"やや不良",P350&lt;50,"不良",P350="","")))</f>
        <v>優良</v>
      </c>
      <c r="R350" s="2">
        <v>98</v>
      </c>
      <c r="S350" s="2">
        <v>0</v>
      </c>
      <c r="T350" s="2">
        <f t="shared" si="37"/>
        <v>98</v>
      </c>
      <c r="U350" s="2" t="str" cm="1">
        <f t="array" ref="U350">IF(T350="","",(_xlfn.IFS(T350&gt;=95,"優良",T350&gt;=80,"良好",T350&gt;=60,"普通",T350&gt;=50,"やや不良",T350&lt;50,"不良",T350="","")))</f>
        <v>優良</v>
      </c>
      <c r="V350" s="3" t="s">
        <v>935</v>
      </c>
    </row>
    <row r="351" spans="1:22" ht="174" customHeight="1" x14ac:dyDescent="0.2">
      <c r="A351" s="7">
        <v>342</v>
      </c>
      <c r="B351" s="4" t="s">
        <v>836</v>
      </c>
      <c r="C351" s="3" t="s">
        <v>959</v>
      </c>
      <c r="D351" s="3" t="s">
        <v>960</v>
      </c>
      <c r="E351" s="35" t="s">
        <v>25</v>
      </c>
      <c r="F351" s="40"/>
      <c r="G351" s="34"/>
      <c r="H351" s="3"/>
      <c r="I351" s="37"/>
      <c r="J351" s="4" t="s">
        <v>33</v>
      </c>
      <c r="K351" s="3" t="s">
        <v>961</v>
      </c>
      <c r="L351" s="38" t="s">
        <v>962</v>
      </c>
      <c r="M351" s="3" t="s">
        <v>963</v>
      </c>
      <c r="N351" s="4">
        <v>98</v>
      </c>
      <c r="O351" s="4">
        <v>10</v>
      </c>
      <c r="P351" s="2">
        <v>108</v>
      </c>
      <c r="Q351" s="2" t="str" cm="1">
        <f t="array" ref="Q351">IF(P351="","",(_xlfn.IFS(P351&gt;=95,"優良",P351&gt;=80,"良好",P351&gt;=60,"普通",P351&gt;=50,"やや不良",P351&lt;50,"不良",P351="","")))</f>
        <v>優良</v>
      </c>
      <c r="R351" s="2">
        <v>96</v>
      </c>
      <c r="S351" s="2">
        <v>10</v>
      </c>
      <c r="T351" s="2">
        <f t="shared" si="37"/>
        <v>106</v>
      </c>
      <c r="U351" s="2" t="s">
        <v>35</v>
      </c>
      <c r="V351" s="3" t="s">
        <v>964</v>
      </c>
    </row>
    <row r="352" spans="1:22" ht="70.05" customHeight="1" x14ac:dyDescent="0.2">
      <c r="A352" s="7">
        <v>343</v>
      </c>
      <c r="B352" s="4" t="s">
        <v>836</v>
      </c>
      <c r="C352" s="3" t="s">
        <v>965</v>
      </c>
      <c r="D352" s="3" t="s">
        <v>966</v>
      </c>
      <c r="E352" s="35" t="s">
        <v>25</v>
      </c>
      <c r="F352" s="40"/>
      <c r="G352" s="34"/>
      <c r="H352" s="3"/>
      <c r="I352" s="37"/>
      <c r="J352" s="4"/>
      <c r="K352" s="3"/>
      <c r="L352" s="38"/>
      <c r="M352" s="3"/>
      <c r="N352" s="4">
        <v>97</v>
      </c>
      <c r="O352" s="4">
        <v>0</v>
      </c>
      <c r="P352" s="2">
        <f t="shared" ref="P352:P369" si="38">IF(N352+O352&gt;120,"エラー",IF(N352+O352=0,"",N352+O352))</f>
        <v>97</v>
      </c>
      <c r="Q352" s="2" t="str" cm="1">
        <f t="array" ref="Q352">IF(P352="","",(_xlfn.IFS(P352&gt;=95,"優良",P352&gt;=80,"良好",P352&gt;=60,"普通",P352&gt;=50,"やや不良",P352&lt;50,"不良",P352="","")))</f>
        <v>優良</v>
      </c>
      <c r="R352" s="2">
        <v>97</v>
      </c>
      <c r="S352" s="2">
        <v>0</v>
      </c>
      <c r="T352" s="2">
        <f t="shared" si="37"/>
        <v>97</v>
      </c>
      <c r="U352" s="2" t="str" cm="1">
        <f t="array" ref="U352">IF(T352="","",(_xlfn.IFS(T352&gt;=95,"優良",T352&gt;=80,"良好",T352&gt;=60,"普通",T352&gt;=50,"やや不良",T352&lt;50,"不良",T352="","")))</f>
        <v>優良</v>
      </c>
      <c r="V352" s="3" t="s">
        <v>967</v>
      </c>
    </row>
    <row r="353" spans="1:22" ht="57" customHeight="1" x14ac:dyDescent="0.2">
      <c r="A353" s="7">
        <v>344</v>
      </c>
      <c r="B353" s="4" t="s">
        <v>836</v>
      </c>
      <c r="C353" s="3" t="s">
        <v>968</v>
      </c>
      <c r="D353" s="3" t="s">
        <v>969</v>
      </c>
      <c r="E353" s="35" t="s">
        <v>32</v>
      </c>
      <c r="F353" s="40"/>
      <c r="G353" s="34"/>
      <c r="H353" s="3"/>
      <c r="I353" s="37"/>
      <c r="J353" s="4"/>
      <c r="K353" s="3"/>
      <c r="L353" s="38"/>
      <c r="M353" s="3"/>
      <c r="N353" s="4">
        <v>100</v>
      </c>
      <c r="O353" s="4">
        <v>0</v>
      </c>
      <c r="P353" s="2">
        <f t="shared" si="38"/>
        <v>100</v>
      </c>
      <c r="Q353" s="2" t="str" cm="1">
        <f t="array" ref="Q353">IF(P353="","",(_xlfn.IFS(P353&gt;=95,"優良",P353&gt;=80,"良好",P353&gt;=60,"普通",P353&gt;=50,"やや不良",P353&lt;50,"不良",P353="","")))</f>
        <v>優良</v>
      </c>
      <c r="R353" s="2">
        <v>100</v>
      </c>
      <c r="S353" s="2">
        <v>0</v>
      </c>
      <c r="T353" s="2">
        <f t="shared" si="37"/>
        <v>100</v>
      </c>
      <c r="U353" s="2" t="str" cm="1">
        <f t="array" ref="U353">IF(T353="","",(_xlfn.IFS(T353&gt;=95,"優良",T353&gt;=80,"良好",T353&gt;=60,"普通",T353&gt;=50,"やや不良",T353&lt;50,"不良",T353="","")))</f>
        <v>優良</v>
      </c>
      <c r="V353" s="3" t="s">
        <v>970</v>
      </c>
    </row>
    <row r="354" spans="1:22" ht="57" customHeight="1" x14ac:dyDescent="0.2">
      <c r="A354" s="7">
        <v>345</v>
      </c>
      <c r="B354" s="4" t="s">
        <v>836</v>
      </c>
      <c r="C354" s="3" t="s">
        <v>971</v>
      </c>
      <c r="D354" s="3" t="s">
        <v>969</v>
      </c>
      <c r="E354" s="35" t="s">
        <v>32</v>
      </c>
      <c r="F354" s="40"/>
      <c r="G354" s="34"/>
      <c r="H354" s="3"/>
      <c r="I354" s="37"/>
      <c r="J354" s="4"/>
      <c r="K354" s="3"/>
      <c r="L354" s="38"/>
      <c r="M354" s="3"/>
      <c r="N354" s="4">
        <v>100</v>
      </c>
      <c r="O354" s="4">
        <v>0</v>
      </c>
      <c r="P354" s="2">
        <f t="shared" si="38"/>
        <v>100</v>
      </c>
      <c r="Q354" s="2" t="str" cm="1">
        <f t="array" ref="Q354">IF(P354="","",(_xlfn.IFS(P354&gt;=95,"優良",P354&gt;=80,"良好",P354&gt;=60,"普通",P354&gt;=50,"やや不良",P354&lt;50,"不良",P354="","")))</f>
        <v>優良</v>
      </c>
      <c r="R354" s="2">
        <v>100</v>
      </c>
      <c r="S354" s="2">
        <v>0</v>
      </c>
      <c r="T354" s="2">
        <f t="shared" si="37"/>
        <v>100</v>
      </c>
      <c r="U354" s="2" t="str" cm="1">
        <f t="array" ref="U354">IF(T354="","",(_xlfn.IFS(T354&gt;=95,"優良",T354&gt;=80,"良好",T354&gt;=60,"普通",T354&gt;=50,"やや不良",T354&lt;50,"不良",T354="","")))</f>
        <v>優良</v>
      </c>
      <c r="V354" s="3" t="s">
        <v>970</v>
      </c>
    </row>
    <row r="355" spans="1:22" ht="83.1" customHeight="1" x14ac:dyDescent="0.2">
      <c r="A355" s="7">
        <v>346</v>
      </c>
      <c r="B355" s="4" t="s">
        <v>836</v>
      </c>
      <c r="C355" s="3" t="s">
        <v>972</v>
      </c>
      <c r="D355" s="3" t="s">
        <v>969</v>
      </c>
      <c r="E355" s="35" t="s">
        <v>32</v>
      </c>
      <c r="F355" s="40"/>
      <c r="G355" s="34"/>
      <c r="H355" s="3"/>
      <c r="I355" s="37"/>
      <c r="J355" s="4"/>
      <c r="K355" s="3"/>
      <c r="L355" s="38"/>
      <c r="M355" s="3"/>
      <c r="N355" s="4">
        <v>100</v>
      </c>
      <c r="O355" s="4">
        <v>5</v>
      </c>
      <c r="P355" s="2">
        <f t="shared" si="38"/>
        <v>105</v>
      </c>
      <c r="Q355" s="2" t="str" cm="1">
        <f t="array" ref="Q355">IF(P355="","",(_xlfn.IFS(P355&gt;=95,"優良",P355&gt;=80,"良好",P355&gt;=60,"普通",P355&gt;=50,"やや不良",P355&lt;50,"不良",P355="","")))</f>
        <v>優良</v>
      </c>
      <c r="R355" s="2">
        <v>99</v>
      </c>
      <c r="S355" s="2">
        <v>0</v>
      </c>
      <c r="T355" s="2">
        <f t="shared" si="37"/>
        <v>99</v>
      </c>
      <c r="U355" s="2" t="str" cm="1">
        <f t="array" ref="U355">IF(T355="","",(_xlfn.IFS(T355&gt;=95,"優良",T355&gt;=80,"良好",T355&gt;=60,"普通",T355&gt;=50,"やや不良",T355&lt;50,"不良",T355="","")))</f>
        <v>優良</v>
      </c>
      <c r="V355" s="3" t="s">
        <v>973</v>
      </c>
    </row>
    <row r="356" spans="1:22" ht="83.1" customHeight="1" x14ac:dyDescent="0.2">
      <c r="A356" s="7">
        <v>347</v>
      </c>
      <c r="B356" s="4" t="s">
        <v>836</v>
      </c>
      <c r="C356" s="3" t="s">
        <v>974</v>
      </c>
      <c r="D356" s="3" t="s">
        <v>969</v>
      </c>
      <c r="E356" s="35" t="s">
        <v>32</v>
      </c>
      <c r="F356" s="40"/>
      <c r="G356" s="34"/>
      <c r="H356" s="3"/>
      <c r="I356" s="37"/>
      <c r="J356" s="4"/>
      <c r="K356" s="3"/>
      <c r="L356" s="38"/>
      <c r="M356" s="3"/>
      <c r="N356" s="4">
        <v>95</v>
      </c>
      <c r="O356" s="4">
        <v>5</v>
      </c>
      <c r="P356" s="2">
        <f t="shared" si="38"/>
        <v>100</v>
      </c>
      <c r="Q356" s="2" t="str" cm="1">
        <f t="array" ref="Q356">IF(P356="","",(_xlfn.IFS(P356&gt;=95,"優良",P356&gt;=80,"良好",P356&gt;=60,"普通",P356&gt;=50,"やや不良",P356&lt;50,"不良",P356="","")))</f>
        <v>優良</v>
      </c>
      <c r="R356" s="2">
        <v>99</v>
      </c>
      <c r="S356" s="2">
        <v>0</v>
      </c>
      <c r="T356" s="2">
        <f t="shared" si="37"/>
        <v>99</v>
      </c>
      <c r="U356" s="2" t="str" cm="1">
        <f t="array" ref="U356">IF(T356="","",(_xlfn.IFS(T356&gt;=95,"優良",T356&gt;=80,"良好",T356&gt;=60,"普通",T356&gt;=50,"やや不良",T356&lt;50,"不良",T356="","")))</f>
        <v>優良</v>
      </c>
      <c r="V356" s="3" t="s">
        <v>975</v>
      </c>
    </row>
    <row r="357" spans="1:22" ht="57" customHeight="1" x14ac:dyDescent="0.2">
      <c r="A357" s="7">
        <v>348</v>
      </c>
      <c r="B357" s="4" t="s">
        <v>836</v>
      </c>
      <c r="C357" s="3" t="s">
        <v>976</v>
      </c>
      <c r="D357" s="3" t="s">
        <v>977</v>
      </c>
      <c r="E357" s="35" t="s">
        <v>32</v>
      </c>
      <c r="F357" s="40"/>
      <c r="G357" s="34"/>
      <c r="H357" s="3"/>
      <c r="I357" s="37"/>
      <c r="J357" s="4"/>
      <c r="K357" s="3"/>
      <c r="L357" s="38"/>
      <c r="M357" s="3"/>
      <c r="N357" s="4">
        <v>91</v>
      </c>
      <c r="O357" s="4">
        <v>0</v>
      </c>
      <c r="P357" s="2">
        <f t="shared" si="38"/>
        <v>91</v>
      </c>
      <c r="Q357" s="2" t="str" cm="1">
        <f t="array" ref="Q357">IF(P357="","",(_xlfn.IFS(P357&gt;=95,"優良",P357&gt;=80,"良好",P357&gt;=60,"普通",P357&gt;=50,"やや不良",P357&lt;50,"不良",P357="","")))</f>
        <v>良好</v>
      </c>
      <c r="R357" s="2">
        <v>93</v>
      </c>
      <c r="S357" s="2">
        <v>0</v>
      </c>
      <c r="T357" s="2">
        <f t="shared" si="37"/>
        <v>93</v>
      </c>
      <c r="U357" s="2" t="str" cm="1">
        <f t="array" ref="U357">IF(T357="","",(_xlfn.IFS(T357&gt;=95,"優良",T357&gt;=80,"良好",T357&gt;=60,"普通",T357&gt;=50,"やや不良",T357&lt;50,"不良",T357="","")))</f>
        <v>良好</v>
      </c>
      <c r="V357" s="3" t="s">
        <v>978</v>
      </c>
    </row>
    <row r="358" spans="1:22" ht="83.1" customHeight="1" x14ac:dyDescent="0.2">
      <c r="A358" s="7">
        <v>349</v>
      </c>
      <c r="B358" s="4" t="s">
        <v>836</v>
      </c>
      <c r="C358" s="3" t="s">
        <v>979</v>
      </c>
      <c r="D358" s="3" t="s">
        <v>977</v>
      </c>
      <c r="E358" s="35" t="s">
        <v>32</v>
      </c>
      <c r="F358" s="40"/>
      <c r="G358" s="34"/>
      <c r="H358" s="3"/>
      <c r="I358" s="37"/>
      <c r="J358" s="4"/>
      <c r="K358" s="3"/>
      <c r="L358" s="38"/>
      <c r="M358" s="3"/>
      <c r="N358" s="4">
        <v>84</v>
      </c>
      <c r="O358" s="4">
        <v>0</v>
      </c>
      <c r="P358" s="2">
        <f t="shared" si="38"/>
        <v>84</v>
      </c>
      <c r="Q358" s="2" t="str" cm="1">
        <f t="array" ref="Q358">IF(P358="","",(_xlfn.IFS(P358&gt;=95,"優良",P358&gt;=80,"良好",P358&gt;=60,"普通",P358&gt;=50,"やや不良",P358&lt;50,"不良",P358="","")))</f>
        <v>良好</v>
      </c>
      <c r="R358" s="2">
        <v>79</v>
      </c>
      <c r="S358" s="2">
        <v>-5</v>
      </c>
      <c r="T358" s="2">
        <f t="shared" si="37"/>
        <v>74</v>
      </c>
      <c r="U358" s="2" t="str" cm="1">
        <f t="array" ref="U358">IF(T358="","",(_xlfn.IFS(T358&gt;=95,"優良",T358&gt;=80,"良好",T358&gt;=60,"普通",T358&gt;=50,"やや不良",T358&lt;50,"不良",T358="","")))</f>
        <v>普通</v>
      </c>
      <c r="V358" s="3" t="s">
        <v>980</v>
      </c>
    </row>
    <row r="359" spans="1:22" ht="70.05" customHeight="1" x14ac:dyDescent="0.2">
      <c r="A359" s="7">
        <v>350</v>
      </c>
      <c r="B359" s="4" t="s">
        <v>836</v>
      </c>
      <c r="C359" s="3" t="s">
        <v>981</v>
      </c>
      <c r="D359" s="3" t="s">
        <v>982</v>
      </c>
      <c r="E359" s="35" t="s">
        <v>32</v>
      </c>
      <c r="F359" s="40"/>
      <c r="G359" s="34"/>
      <c r="H359" s="3"/>
      <c r="I359" s="37"/>
      <c r="J359" s="4"/>
      <c r="K359" s="3"/>
      <c r="L359" s="38"/>
      <c r="M359" s="3"/>
      <c r="N359" s="4">
        <v>90</v>
      </c>
      <c r="O359" s="4">
        <v>0</v>
      </c>
      <c r="P359" s="2">
        <f t="shared" si="38"/>
        <v>90</v>
      </c>
      <c r="Q359" s="2" t="str" cm="1">
        <f t="array" ref="Q359">IF(P359="","",(_xlfn.IFS(P359&gt;=95,"優良",P359&gt;=80,"良好",P359&gt;=60,"普通",P359&gt;=50,"やや不良",P359&lt;50,"不良",P359="","")))</f>
        <v>良好</v>
      </c>
      <c r="R359" s="2">
        <v>92</v>
      </c>
      <c r="S359" s="2">
        <v>0</v>
      </c>
      <c r="T359" s="2">
        <f t="shared" si="37"/>
        <v>92</v>
      </c>
      <c r="U359" s="2" t="str" cm="1">
        <f t="array" ref="U359">IF(T359="","",(_xlfn.IFS(T359&gt;=95,"優良",T359&gt;=80,"良好",T359&gt;=60,"普通",T359&gt;=50,"やや不良",T359&lt;50,"不良",T359="","")))</f>
        <v>良好</v>
      </c>
      <c r="V359" s="3" t="s">
        <v>978</v>
      </c>
    </row>
    <row r="360" spans="1:22" ht="70.05" customHeight="1" x14ac:dyDescent="0.2">
      <c r="A360" s="7">
        <v>351</v>
      </c>
      <c r="B360" s="4" t="s">
        <v>836</v>
      </c>
      <c r="C360" s="3" t="s">
        <v>983</v>
      </c>
      <c r="D360" s="3" t="s">
        <v>982</v>
      </c>
      <c r="E360" s="35" t="s">
        <v>32</v>
      </c>
      <c r="F360" s="40"/>
      <c r="G360" s="34"/>
      <c r="H360" s="3"/>
      <c r="I360" s="37"/>
      <c r="J360" s="4"/>
      <c r="K360" s="3"/>
      <c r="L360" s="38"/>
      <c r="M360" s="3"/>
      <c r="N360" s="4">
        <v>93</v>
      </c>
      <c r="O360" s="4">
        <v>5</v>
      </c>
      <c r="P360" s="2">
        <f t="shared" si="38"/>
        <v>98</v>
      </c>
      <c r="Q360" s="2" t="str" cm="1">
        <f t="array" ref="Q360">IF(P360="","",(_xlfn.IFS(P360&gt;=95,"優良",P360&gt;=80,"良好",P360&gt;=60,"普通",P360&gt;=50,"やや不良",P360&lt;50,"不良",P360="","")))</f>
        <v>優良</v>
      </c>
      <c r="R360" s="2">
        <v>95</v>
      </c>
      <c r="S360" s="2">
        <v>10</v>
      </c>
      <c r="T360" s="2">
        <f t="shared" si="37"/>
        <v>105</v>
      </c>
      <c r="U360" s="2" t="str" cm="1">
        <f t="array" ref="U360">IF(T360="","",(_xlfn.IFS(T360&gt;=95,"優良",T360&gt;=80,"良好",T360&gt;=60,"普通",T360&gt;=50,"やや不良",T360&lt;50,"不良",T360="","")))</f>
        <v>優良</v>
      </c>
      <c r="V360" s="3" t="s">
        <v>984</v>
      </c>
    </row>
    <row r="361" spans="1:22" ht="70.05" customHeight="1" x14ac:dyDescent="0.2">
      <c r="A361" s="7">
        <v>352</v>
      </c>
      <c r="B361" s="4" t="s">
        <v>836</v>
      </c>
      <c r="C361" s="3" t="s">
        <v>985</v>
      </c>
      <c r="D361" s="3" t="s">
        <v>982</v>
      </c>
      <c r="E361" s="35" t="s">
        <v>32</v>
      </c>
      <c r="F361" s="40"/>
      <c r="G361" s="34"/>
      <c r="H361" s="3"/>
      <c r="I361" s="37"/>
      <c r="J361" s="4"/>
      <c r="K361" s="3"/>
      <c r="L361" s="38"/>
      <c r="M361" s="3"/>
      <c r="N361" s="4">
        <v>96</v>
      </c>
      <c r="O361" s="4">
        <v>15</v>
      </c>
      <c r="P361" s="2">
        <f t="shared" si="38"/>
        <v>111</v>
      </c>
      <c r="Q361" s="2" t="str" cm="1">
        <f t="array" ref="Q361">IF(P361="","",(_xlfn.IFS(P361&gt;=95,"優良",P361&gt;=80,"良好",P361&gt;=60,"普通",P361&gt;=50,"やや不良",P361&lt;50,"不良",P361="","")))</f>
        <v>優良</v>
      </c>
      <c r="R361" s="2">
        <v>95</v>
      </c>
      <c r="S361" s="2">
        <v>20</v>
      </c>
      <c r="T361" s="2">
        <f t="shared" si="37"/>
        <v>115</v>
      </c>
      <c r="U361" s="2" t="str" cm="1">
        <f t="array" ref="U361">IF(T361="","",(_xlfn.IFS(T361&gt;=95,"優良",T361&gt;=80,"良好",T361&gt;=60,"普通",T361&gt;=50,"やや不良",T361&lt;50,"不良",T361="","")))</f>
        <v>優良</v>
      </c>
      <c r="V361" s="3" t="s">
        <v>986</v>
      </c>
    </row>
    <row r="362" spans="1:22" ht="57" customHeight="1" x14ac:dyDescent="0.2">
      <c r="A362" s="7">
        <v>353</v>
      </c>
      <c r="B362" s="4" t="s">
        <v>836</v>
      </c>
      <c r="C362" s="3" t="s">
        <v>987</v>
      </c>
      <c r="D362" s="3" t="s">
        <v>923</v>
      </c>
      <c r="E362" s="35" t="s">
        <v>32</v>
      </c>
      <c r="F362" s="40"/>
      <c r="G362" s="34"/>
      <c r="H362" s="3"/>
      <c r="I362" s="37"/>
      <c r="J362" s="4"/>
      <c r="K362" s="3"/>
      <c r="L362" s="38"/>
      <c r="M362" s="3"/>
      <c r="N362" s="4">
        <v>97</v>
      </c>
      <c r="O362" s="4">
        <v>5</v>
      </c>
      <c r="P362" s="2">
        <f t="shared" si="38"/>
        <v>102</v>
      </c>
      <c r="Q362" s="2" t="str" cm="1">
        <f t="array" ref="Q362">IF(P362="","",(_xlfn.IFS(P362&gt;=95,"優良",P362&gt;=80,"良好",P362&gt;=60,"普通",P362&gt;=50,"やや不良",P362&lt;50,"不良",P362="","")))</f>
        <v>優良</v>
      </c>
      <c r="R362" s="2">
        <v>98</v>
      </c>
      <c r="S362" s="2">
        <v>0</v>
      </c>
      <c r="T362" s="2">
        <f t="shared" si="37"/>
        <v>98</v>
      </c>
      <c r="U362" s="2" t="str" cm="1">
        <f t="array" ref="U362">IF(T362="","",(_xlfn.IFS(T362&gt;=95,"優良",T362&gt;=80,"良好",T362&gt;=60,"普通",T362&gt;=50,"やや不良",T362&lt;50,"不良",T362="","")))</f>
        <v>優良</v>
      </c>
      <c r="V362" s="3" t="s">
        <v>988</v>
      </c>
    </row>
    <row r="363" spans="1:22" ht="57" customHeight="1" x14ac:dyDescent="0.2">
      <c r="A363" s="7">
        <v>354</v>
      </c>
      <c r="B363" s="4" t="s">
        <v>836</v>
      </c>
      <c r="C363" s="3" t="s">
        <v>989</v>
      </c>
      <c r="D363" s="3" t="s">
        <v>923</v>
      </c>
      <c r="E363" s="35" t="s">
        <v>32</v>
      </c>
      <c r="F363" s="40"/>
      <c r="G363" s="34"/>
      <c r="H363" s="3"/>
      <c r="I363" s="37"/>
      <c r="J363" s="4"/>
      <c r="K363" s="3"/>
      <c r="L363" s="38"/>
      <c r="M363" s="3"/>
      <c r="N363" s="4">
        <v>97</v>
      </c>
      <c r="O363" s="4">
        <v>0</v>
      </c>
      <c r="P363" s="2">
        <f t="shared" si="38"/>
        <v>97</v>
      </c>
      <c r="Q363" s="2" t="str" cm="1">
        <f t="array" ref="Q363">IF(P363="","",(_xlfn.IFS(P363&gt;=95,"優良",P363&gt;=80,"良好",P363&gt;=60,"普通",P363&gt;=50,"やや不良",P363&lt;50,"不良",P363="","")))</f>
        <v>優良</v>
      </c>
      <c r="R363" s="2">
        <v>97</v>
      </c>
      <c r="S363" s="2">
        <v>0</v>
      </c>
      <c r="T363" s="2">
        <f t="shared" ref="T363:T369" si="39">IF(R363+S363&gt;120,"エラー",IF(R363+S363=0,"",R363+S363))</f>
        <v>97</v>
      </c>
      <c r="U363" s="2" t="str" cm="1">
        <f t="array" ref="U363">IF(T363="","",(_xlfn.IFS(T363&gt;=95,"優良",T363&gt;=80,"良好",T363&gt;=60,"普通",T363&gt;=50,"やや不良",T363&lt;50,"不良",T363="","")))</f>
        <v>優良</v>
      </c>
      <c r="V363" s="3" t="s">
        <v>988</v>
      </c>
    </row>
    <row r="364" spans="1:22" ht="57" customHeight="1" x14ac:dyDescent="0.2">
      <c r="A364" s="7">
        <v>355</v>
      </c>
      <c r="B364" s="4" t="s">
        <v>836</v>
      </c>
      <c r="C364" s="3" t="s">
        <v>990</v>
      </c>
      <c r="D364" s="3" t="s">
        <v>923</v>
      </c>
      <c r="E364" s="35" t="s">
        <v>32</v>
      </c>
      <c r="F364" s="40"/>
      <c r="G364" s="34"/>
      <c r="H364" s="3"/>
      <c r="I364" s="37"/>
      <c r="J364" s="4"/>
      <c r="K364" s="3"/>
      <c r="L364" s="38"/>
      <c r="M364" s="3"/>
      <c r="N364" s="4">
        <v>100</v>
      </c>
      <c r="O364" s="4">
        <v>5</v>
      </c>
      <c r="P364" s="2">
        <f t="shared" si="38"/>
        <v>105</v>
      </c>
      <c r="Q364" s="2" t="str" cm="1">
        <f t="array" ref="Q364">IF(P364="","",(_xlfn.IFS(P364&gt;=95,"優良",P364&gt;=80,"良好",P364&gt;=60,"普通",P364&gt;=50,"やや不良",P364&lt;50,"不良",P364="","")))</f>
        <v>優良</v>
      </c>
      <c r="R364" s="2">
        <v>100</v>
      </c>
      <c r="S364" s="2">
        <v>0</v>
      </c>
      <c r="T364" s="2">
        <f t="shared" si="39"/>
        <v>100</v>
      </c>
      <c r="U364" s="2" t="str" cm="1">
        <f t="array" ref="U364">IF(T364="","",(_xlfn.IFS(T364&gt;=95,"優良",T364&gt;=80,"良好",T364&gt;=60,"普通",T364&gt;=50,"やや不良",T364&lt;50,"不良",T364="","")))</f>
        <v>優良</v>
      </c>
      <c r="V364" s="3" t="s">
        <v>988</v>
      </c>
    </row>
    <row r="365" spans="1:22" ht="57" customHeight="1" x14ac:dyDescent="0.2">
      <c r="A365" s="7">
        <v>356</v>
      </c>
      <c r="B365" s="4" t="s">
        <v>836</v>
      </c>
      <c r="C365" s="3" t="s">
        <v>991</v>
      </c>
      <c r="D365" s="3" t="s">
        <v>923</v>
      </c>
      <c r="E365" s="35" t="s">
        <v>32</v>
      </c>
      <c r="F365" s="40"/>
      <c r="G365" s="34"/>
      <c r="H365" s="3"/>
      <c r="I365" s="37"/>
      <c r="J365" s="4"/>
      <c r="K365" s="3"/>
      <c r="L365" s="38"/>
      <c r="M365" s="3"/>
      <c r="N365" s="4">
        <v>98</v>
      </c>
      <c r="O365" s="4">
        <v>5</v>
      </c>
      <c r="P365" s="2">
        <f t="shared" si="38"/>
        <v>103</v>
      </c>
      <c r="Q365" s="2" t="str" cm="1">
        <f t="array" ref="Q365">IF(P365="","",(_xlfn.IFS(P365&gt;=95,"優良",P365&gt;=80,"良好",P365&gt;=60,"普通",P365&gt;=50,"やや不良",P365&lt;50,"不良",P365="","")))</f>
        <v>優良</v>
      </c>
      <c r="R365" s="2">
        <v>100</v>
      </c>
      <c r="S365" s="2">
        <v>5</v>
      </c>
      <c r="T365" s="2">
        <f t="shared" si="39"/>
        <v>105</v>
      </c>
      <c r="U365" s="2" t="str" cm="1">
        <f t="array" ref="U365">IF(T365="","",(_xlfn.IFS(T365&gt;=95,"優良",T365&gt;=80,"良好",T365&gt;=60,"普通",T365&gt;=50,"やや不良",T365&lt;50,"不良",T365="","")))</f>
        <v>優良</v>
      </c>
      <c r="V365" s="3" t="s">
        <v>988</v>
      </c>
    </row>
    <row r="366" spans="1:22" ht="57" customHeight="1" x14ac:dyDescent="0.2">
      <c r="A366" s="7">
        <v>357</v>
      </c>
      <c r="B366" s="4" t="s">
        <v>836</v>
      </c>
      <c r="C366" s="3" t="s">
        <v>992</v>
      </c>
      <c r="D366" s="3" t="s">
        <v>993</v>
      </c>
      <c r="E366" s="35" t="s">
        <v>32</v>
      </c>
      <c r="F366" s="40"/>
      <c r="G366" s="34"/>
      <c r="H366" s="3"/>
      <c r="I366" s="37"/>
      <c r="J366" s="4"/>
      <c r="K366" s="3"/>
      <c r="L366" s="38"/>
      <c r="M366" s="3"/>
      <c r="N366" s="4">
        <v>100</v>
      </c>
      <c r="O366" s="4">
        <v>0</v>
      </c>
      <c r="P366" s="2">
        <f t="shared" si="38"/>
        <v>100</v>
      </c>
      <c r="Q366" s="2" t="str" cm="1">
        <f t="array" ref="Q366">IF(P366="","",(_xlfn.IFS(P366&gt;=95,"優良",P366&gt;=80,"良好",P366&gt;=60,"普通",P366&gt;=50,"やや不良",P366&lt;50,"不良",P366="","")))</f>
        <v>優良</v>
      </c>
      <c r="R366" s="2">
        <v>100</v>
      </c>
      <c r="S366" s="2">
        <v>0</v>
      </c>
      <c r="T366" s="2">
        <f t="shared" si="39"/>
        <v>100</v>
      </c>
      <c r="U366" s="2" t="str" cm="1">
        <f t="array" ref="U366">IF(T366="","",(_xlfn.IFS(T366&gt;=95,"優良",T366&gt;=80,"良好",T366&gt;=60,"普通",T366&gt;=50,"やや不良",T366&lt;50,"不良",T366="","")))</f>
        <v>優良</v>
      </c>
      <c r="V366" s="3" t="s">
        <v>994</v>
      </c>
    </row>
    <row r="367" spans="1:22" ht="70.05" customHeight="1" x14ac:dyDescent="0.2">
      <c r="A367" s="7">
        <v>358</v>
      </c>
      <c r="B367" s="4" t="s">
        <v>836</v>
      </c>
      <c r="C367" s="3" t="s">
        <v>995</v>
      </c>
      <c r="D367" s="3" t="s">
        <v>996</v>
      </c>
      <c r="E367" s="35" t="s">
        <v>25</v>
      </c>
      <c r="F367" s="40"/>
      <c r="G367" s="34"/>
      <c r="H367" s="3"/>
      <c r="I367" s="37"/>
      <c r="J367" s="4"/>
      <c r="K367" s="3"/>
      <c r="L367" s="38"/>
      <c r="M367" s="3"/>
      <c r="N367" s="32"/>
      <c r="O367" s="32"/>
      <c r="P367" s="33" t="str">
        <f t="shared" si="38"/>
        <v/>
      </c>
      <c r="Q367" s="33" t="str" cm="1">
        <f t="array" ref="Q367">IF(P367="","",(_xlfn.IFS(P367&gt;=95,"優良",P367&gt;=80,"良好",P367&gt;=60,"普通",P367&gt;=50,"やや不良",P367&lt;50,"不良",P367="","")))</f>
        <v/>
      </c>
      <c r="R367" s="2">
        <v>89</v>
      </c>
      <c r="S367" s="2">
        <v>0</v>
      </c>
      <c r="T367" s="2">
        <f t="shared" si="39"/>
        <v>89</v>
      </c>
      <c r="U367" s="2" t="str" cm="1">
        <f t="array" ref="U367">IF(T367="","",(_xlfn.IFS(T367&gt;=95,"優良",T367&gt;=80,"良好",T367&gt;=60,"普通",T367&gt;=50,"やや不良",T367&lt;50,"不良",T367="","")))</f>
        <v>良好</v>
      </c>
      <c r="V367" s="3" t="s">
        <v>994</v>
      </c>
    </row>
    <row r="368" spans="1:22" ht="57" customHeight="1" x14ac:dyDescent="0.2">
      <c r="A368" s="7">
        <v>359</v>
      </c>
      <c r="B368" s="4" t="s">
        <v>836</v>
      </c>
      <c r="C368" s="3" t="s">
        <v>997</v>
      </c>
      <c r="D368" s="3" t="s">
        <v>998</v>
      </c>
      <c r="E368" s="35" t="s">
        <v>32</v>
      </c>
      <c r="F368" s="40"/>
      <c r="G368" s="34"/>
      <c r="H368" s="3"/>
      <c r="I368" s="37"/>
      <c r="J368" s="4"/>
      <c r="K368" s="3"/>
      <c r="L368" s="38"/>
      <c r="M368" s="3"/>
      <c r="N368" s="32"/>
      <c r="O368" s="32"/>
      <c r="P368" s="33" t="str">
        <f t="shared" si="38"/>
        <v/>
      </c>
      <c r="Q368" s="33" t="str" cm="1">
        <f t="array" ref="Q368">IF(P368="","",(_xlfn.IFS(P368&gt;=95,"優良",P368&gt;=80,"良好",P368&gt;=60,"普通",P368&gt;=50,"やや不良",P368&lt;50,"不良",P368="","")))</f>
        <v/>
      </c>
      <c r="R368" s="2">
        <v>91</v>
      </c>
      <c r="S368" s="2">
        <v>0</v>
      </c>
      <c r="T368" s="2">
        <f t="shared" si="39"/>
        <v>91</v>
      </c>
      <c r="U368" s="2" t="str" cm="1">
        <f t="array" ref="U368">IF(T368="","",(_xlfn.IFS(T368&gt;=95,"優良",T368&gt;=80,"良好",T368&gt;=60,"普通",T368&gt;=50,"やや不良",T368&lt;50,"不良",T368="","")))</f>
        <v>良好</v>
      </c>
      <c r="V368" s="3" t="s">
        <v>994</v>
      </c>
    </row>
    <row r="369" spans="1:22" ht="70.05" customHeight="1" x14ac:dyDescent="0.2">
      <c r="A369" s="7">
        <v>360</v>
      </c>
      <c r="B369" s="4" t="s">
        <v>836</v>
      </c>
      <c r="C369" s="3" t="s">
        <v>999</v>
      </c>
      <c r="D369" s="3" t="s">
        <v>1000</v>
      </c>
      <c r="E369" s="35" t="s">
        <v>25</v>
      </c>
      <c r="F369" s="40"/>
      <c r="G369" s="34"/>
      <c r="H369" s="3"/>
      <c r="I369" s="37"/>
      <c r="J369" s="4"/>
      <c r="K369" s="3"/>
      <c r="L369" s="38"/>
      <c r="M369" s="3"/>
      <c r="N369" s="4">
        <v>90</v>
      </c>
      <c r="O369" s="4">
        <v>0</v>
      </c>
      <c r="P369" s="2">
        <f t="shared" si="38"/>
        <v>90</v>
      </c>
      <c r="Q369" s="2" t="str" cm="1">
        <f t="array" ref="Q369">IF(P369="","",(_xlfn.IFS(P369&gt;=95,"優良",P369&gt;=80,"良好",P369&gt;=60,"普通",P369&gt;=50,"やや不良",P369&lt;50,"不良",P369="","")))</f>
        <v>良好</v>
      </c>
      <c r="R369" s="2">
        <v>90</v>
      </c>
      <c r="S369" s="2">
        <v>0</v>
      </c>
      <c r="T369" s="2">
        <f t="shared" si="39"/>
        <v>90</v>
      </c>
      <c r="U369" s="2" t="s">
        <v>136</v>
      </c>
      <c r="V369" s="3" t="s">
        <v>1001</v>
      </c>
    </row>
    <row r="370" spans="1:22" ht="57" customHeight="1" x14ac:dyDescent="0.2">
      <c r="A370" s="7">
        <v>361</v>
      </c>
      <c r="B370" s="4" t="s">
        <v>836</v>
      </c>
      <c r="C370" s="3" t="s">
        <v>1002</v>
      </c>
      <c r="D370" s="3" t="s">
        <v>1003</v>
      </c>
      <c r="E370" s="35" t="s">
        <v>25</v>
      </c>
      <c r="F370" s="40"/>
      <c r="G370" s="34"/>
      <c r="H370" s="3"/>
      <c r="I370" s="37"/>
      <c r="J370" s="4"/>
      <c r="K370" s="3"/>
      <c r="L370" s="38"/>
      <c r="M370" s="3"/>
      <c r="N370" s="4">
        <v>100</v>
      </c>
      <c r="O370" s="4">
        <v>0</v>
      </c>
      <c r="P370" s="2">
        <v>100</v>
      </c>
      <c r="Q370" s="2" t="str" cm="1">
        <f t="array" ref="Q370">IF(P370="","",(_xlfn.IFS(P370&gt;=95,"優良",P370&gt;=80,"良好",P370&gt;=60,"普通",P370&gt;=50,"やや不良",P370&lt;50,"不良",P370="","")))</f>
        <v>優良</v>
      </c>
      <c r="R370" s="2">
        <v>100</v>
      </c>
      <c r="S370" s="2">
        <v>0</v>
      </c>
      <c r="T370" s="2">
        <v>100</v>
      </c>
      <c r="U370" s="2" t="s">
        <v>35</v>
      </c>
      <c r="V370" s="3" t="s">
        <v>1004</v>
      </c>
    </row>
    <row r="371" spans="1:22" ht="57" customHeight="1" x14ac:dyDescent="0.2">
      <c r="A371" s="7">
        <v>362</v>
      </c>
      <c r="B371" s="4" t="s">
        <v>836</v>
      </c>
      <c r="C371" s="3" t="s">
        <v>1006</v>
      </c>
      <c r="D371" s="3" t="s">
        <v>1007</v>
      </c>
      <c r="E371" s="35" t="s">
        <v>25</v>
      </c>
      <c r="F371" s="40"/>
      <c r="G371" s="34"/>
      <c r="H371" s="3"/>
      <c r="I371" s="37"/>
      <c r="J371" s="4"/>
      <c r="K371" s="3"/>
      <c r="L371" s="38"/>
      <c r="M371" s="3"/>
      <c r="N371" s="4">
        <v>105</v>
      </c>
      <c r="O371" s="4">
        <v>0</v>
      </c>
      <c r="P371" s="2">
        <f>IF(N371+O371&gt;120,"エラー",IF(N371+O371=0,"",N371+O371))</f>
        <v>105</v>
      </c>
      <c r="Q371" s="2" t="str" cm="1">
        <f t="array" ref="Q371">IF(P371="","",(_xlfn.IFS(P371&gt;=95,"優良",P371&gt;=80,"良好",P371&gt;=60,"普通",P371&gt;=50,"やや不良",P371&lt;50,"不良",P371="","")))</f>
        <v>優良</v>
      </c>
      <c r="R371" s="2">
        <v>105</v>
      </c>
      <c r="S371" s="2">
        <v>0</v>
      </c>
      <c r="T371" s="2">
        <f t="shared" ref="T371" si="40">IF(R371+S371&gt;120,"エラー",IF(R371+S371=0,"",R371+S371))</f>
        <v>105</v>
      </c>
      <c r="U371" s="2" t="str" cm="1">
        <f t="array" ref="U371">IF(T371="","",(_xlfn.IFS(T371&gt;=95,"優良",T371&gt;=80,"良好",T371&gt;=60,"普通",T371&gt;=50,"やや不良",T371&lt;50,"不良",T371="","")))</f>
        <v>優良</v>
      </c>
      <c r="V371" s="3" t="s">
        <v>1008</v>
      </c>
    </row>
    <row r="372" spans="1:22" ht="57" customHeight="1" x14ac:dyDescent="0.2">
      <c r="A372" s="7">
        <v>363</v>
      </c>
      <c r="B372" s="4" t="s">
        <v>836</v>
      </c>
      <c r="C372" s="3" t="s">
        <v>1009</v>
      </c>
      <c r="D372" s="3" t="s">
        <v>1010</v>
      </c>
      <c r="E372" s="35" t="s">
        <v>110</v>
      </c>
      <c r="F372" s="40"/>
      <c r="G372" s="34"/>
      <c r="H372" s="3"/>
      <c r="I372" s="37"/>
      <c r="J372" s="4"/>
      <c r="K372" s="3"/>
      <c r="L372" s="38"/>
      <c r="M372" s="3"/>
      <c r="N372" s="32"/>
      <c r="O372" s="32"/>
      <c r="P372" s="33" t="s">
        <v>56</v>
      </c>
      <c r="Q372" s="33" t="str" cm="1">
        <f t="array" ref="Q372">IF(P372="","",(_xlfn.IFS(P372&gt;=95,"優良",P372&gt;=80,"良好",P372&gt;=60,"普通",P372&gt;=50,"やや不良",P372&lt;50,"不良",P372="","")))</f>
        <v/>
      </c>
      <c r="R372" s="2">
        <v>100</v>
      </c>
      <c r="S372" s="2">
        <v>0</v>
      </c>
      <c r="T372" s="2">
        <v>100</v>
      </c>
      <c r="U372" s="2" t="s">
        <v>35</v>
      </c>
      <c r="V372" s="3" t="s">
        <v>1004</v>
      </c>
    </row>
    <row r="373" spans="1:22" ht="83.1" customHeight="1" x14ac:dyDescent="0.2">
      <c r="A373" s="7">
        <v>364</v>
      </c>
      <c r="B373" s="4" t="s">
        <v>836</v>
      </c>
      <c r="C373" s="3" t="s">
        <v>1011</v>
      </c>
      <c r="D373" s="3" t="s">
        <v>1010</v>
      </c>
      <c r="E373" s="35" t="s">
        <v>110</v>
      </c>
      <c r="F373" s="40"/>
      <c r="G373" s="34"/>
      <c r="H373" s="3"/>
      <c r="I373" s="37"/>
      <c r="J373" s="4"/>
      <c r="K373" s="3"/>
      <c r="L373" s="38"/>
      <c r="M373" s="3"/>
      <c r="N373" s="32"/>
      <c r="O373" s="32"/>
      <c r="P373" s="33" t="s">
        <v>56</v>
      </c>
      <c r="Q373" s="33" t="str" cm="1">
        <f t="array" ref="Q373">IF(P373="","",(_xlfn.IFS(P373&gt;=95,"優良",P373&gt;=80,"良好",P373&gt;=60,"普通",P373&gt;=50,"やや不良",P373&lt;50,"不良",P373="","")))</f>
        <v/>
      </c>
      <c r="R373" s="2">
        <v>97</v>
      </c>
      <c r="S373" s="2">
        <v>5</v>
      </c>
      <c r="T373" s="2">
        <v>102</v>
      </c>
      <c r="U373" s="2" t="s">
        <v>35</v>
      </c>
      <c r="V373" s="3" t="s">
        <v>1012</v>
      </c>
    </row>
    <row r="374" spans="1:22" ht="96" customHeight="1" x14ac:dyDescent="0.2">
      <c r="A374" s="7">
        <v>365</v>
      </c>
      <c r="B374" s="4" t="s">
        <v>836</v>
      </c>
      <c r="C374" s="3" t="s">
        <v>1013</v>
      </c>
      <c r="D374" s="3" t="s">
        <v>1014</v>
      </c>
      <c r="E374" s="35" t="s">
        <v>32</v>
      </c>
      <c r="F374" s="40"/>
      <c r="G374" s="34"/>
      <c r="H374" s="3"/>
      <c r="I374" s="37"/>
      <c r="J374" s="4"/>
      <c r="K374" s="3"/>
      <c r="L374" s="38"/>
      <c r="M374" s="3"/>
      <c r="N374" s="32"/>
      <c r="O374" s="32"/>
      <c r="P374" s="33"/>
      <c r="Q374" s="33" t="str" cm="1">
        <f t="array" ref="Q374">IF(P374="","",(_xlfn.IFS(P374&gt;=95,"優良",P374&gt;=80,"良好",P374&gt;=60,"普通",P374&gt;=50,"やや不良",P374&lt;50,"不良",P374="","")))</f>
        <v/>
      </c>
      <c r="R374" s="2">
        <v>96</v>
      </c>
      <c r="S374" s="2">
        <v>5</v>
      </c>
      <c r="T374" s="2">
        <v>101</v>
      </c>
      <c r="U374" s="2" t="s">
        <v>35</v>
      </c>
      <c r="V374" s="3" t="s">
        <v>1015</v>
      </c>
    </row>
    <row r="375" spans="1:22" ht="57" customHeight="1" x14ac:dyDescent="0.2">
      <c r="A375" s="7">
        <v>366</v>
      </c>
      <c r="B375" s="4" t="s">
        <v>836</v>
      </c>
      <c r="C375" s="3" t="s">
        <v>1016</v>
      </c>
      <c r="D375" s="3" t="s">
        <v>1017</v>
      </c>
      <c r="E375" s="35" t="s">
        <v>25</v>
      </c>
      <c r="F375" s="40"/>
      <c r="G375" s="34"/>
      <c r="H375" s="3"/>
      <c r="I375" s="37"/>
      <c r="J375" s="4"/>
      <c r="K375" s="3"/>
      <c r="L375" s="38"/>
      <c r="M375" s="3"/>
      <c r="N375" s="32"/>
      <c r="O375" s="32"/>
      <c r="P375" s="33" t="s">
        <v>56</v>
      </c>
      <c r="Q375" s="33" t="str" cm="1">
        <f t="array" ref="Q375">IF(P375="","",(_xlfn.IFS(P375&gt;=95,"優良",P375&gt;=80,"良好",P375&gt;=60,"普通",P375&gt;=50,"やや不良",P375&lt;50,"不良",P375="","")))</f>
        <v/>
      </c>
      <c r="R375" s="2">
        <v>100</v>
      </c>
      <c r="S375" s="2">
        <v>0</v>
      </c>
      <c r="T375" s="2">
        <v>100</v>
      </c>
      <c r="U375" s="2" t="s">
        <v>35</v>
      </c>
      <c r="V375" s="3" t="s">
        <v>1018</v>
      </c>
    </row>
    <row r="376" spans="1:22" ht="96" customHeight="1" x14ac:dyDescent="0.2">
      <c r="A376" s="7">
        <v>367</v>
      </c>
      <c r="B376" s="4" t="s">
        <v>836</v>
      </c>
      <c r="C376" s="3" t="s">
        <v>1019</v>
      </c>
      <c r="D376" s="3" t="s">
        <v>1020</v>
      </c>
      <c r="E376" s="35" t="s">
        <v>110</v>
      </c>
      <c r="F376" s="40"/>
      <c r="G376" s="34"/>
      <c r="H376" s="3"/>
      <c r="I376" s="37"/>
      <c r="J376" s="4"/>
      <c r="K376" s="3"/>
      <c r="L376" s="38"/>
      <c r="M376" s="3"/>
      <c r="N376" s="4">
        <v>91</v>
      </c>
      <c r="O376" s="4">
        <v>5</v>
      </c>
      <c r="P376" s="2">
        <f>IF(N376+O376&gt;120,"エラー",IF(N376+O376=0,"",N376+O376))</f>
        <v>96</v>
      </c>
      <c r="Q376" s="2" t="str" cm="1">
        <f t="array" ref="Q376">IF(P376="","",(_xlfn.IFS(P376&gt;=95,"優良",P376&gt;=80,"良好",P376&gt;=60,"普通",P376&gt;=50,"やや不良",P376&lt;50,"不良",P376="","")))</f>
        <v>優良</v>
      </c>
      <c r="R376" s="2">
        <v>92</v>
      </c>
      <c r="S376" s="2">
        <v>5</v>
      </c>
      <c r="T376" s="2">
        <f t="shared" ref="T376" si="41">IF(R376+S376&gt;120,"エラー",IF(R376+S376=0,"",R376+S376))</f>
        <v>97</v>
      </c>
      <c r="U376" s="2" t="str" cm="1">
        <f t="array" ref="U376">IF(T376="","",(_xlfn.IFS(T376&gt;=95,"優良",T376&gt;=80,"良好",T376&gt;=60,"普通",T376&gt;=50,"やや不良",T376&lt;50,"不良",T376="","")))</f>
        <v>優良</v>
      </c>
      <c r="V376" s="3" t="s">
        <v>155</v>
      </c>
    </row>
    <row r="377" spans="1:22" ht="83.1" customHeight="1" x14ac:dyDescent="0.2">
      <c r="A377" s="7">
        <v>368</v>
      </c>
      <c r="B377" s="4" t="s">
        <v>836</v>
      </c>
      <c r="C377" s="3" t="s">
        <v>1021</v>
      </c>
      <c r="D377" s="3" t="s">
        <v>1022</v>
      </c>
      <c r="E377" s="35" t="s">
        <v>25</v>
      </c>
      <c r="F377" s="40"/>
      <c r="G377" s="34"/>
      <c r="H377" s="3"/>
      <c r="I377" s="37"/>
      <c r="J377" s="4"/>
      <c r="K377" s="3"/>
      <c r="L377" s="38"/>
      <c r="M377" s="3"/>
      <c r="N377" s="4">
        <v>91</v>
      </c>
      <c r="O377" s="4">
        <v>0</v>
      </c>
      <c r="P377" s="2">
        <v>91</v>
      </c>
      <c r="Q377" s="2" t="str" cm="1">
        <f t="array" ref="Q377">IF(P377="","",(_xlfn.IFS(P377&gt;=95,"優良",P377&gt;=80,"良好",P377&gt;=60,"普通",P377&gt;=50,"やや不良",P377&lt;50,"不良",P377="","")))</f>
        <v>良好</v>
      </c>
      <c r="R377" s="2">
        <v>97</v>
      </c>
      <c r="S377" s="2">
        <v>0</v>
      </c>
      <c r="T377" s="2">
        <v>97</v>
      </c>
      <c r="U377" s="2" t="s">
        <v>35</v>
      </c>
      <c r="V377" s="3" t="s">
        <v>1023</v>
      </c>
    </row>
    <row r="378" spans="1:22" ht="135" customHeight="1" x14ac:dyDescent="0.2">
      <c r="A378" s="7">
        <v>369</v>
      </c>
      <c r="B378" s="4" t="s">
        <v>836</v>
      </c>
      <c r="C378" s="3" t="s">
        <v>1024</v>
      </c>
      <c r="D378" s="3" t="s">
        <v>1025</v>
      </c>
      <c r="E378" s="35" t="s">
        <v>32</v>
      </c>
      <c r="F378" s="40"/>
      <c r="G378" s="34"/>
      <c r="H378" s="3"/>
      <c r="I378" s="37"/>
      <c r="J378" s="4"/>
      <c r="K378" s="3"/>
      <c r="L378" s="38"/>
      <c r="M378" s="3"/>
      <c r="N378" s="4">
        <v>90</v>
      </c>
      <c r="O378" s="4">
        <v>5</v>
      </c>
      <c r="P378" s="2">
        <f t="shared" ref="P378:P441" si="42">IF(N378+O378&gt;120,"エラー",IF(N378+O378=0,"",N378+O378))</f>
        <v>95</v>
      </c>
      <c r="Q378" s="2" t="str" cm="1">
        <f t="array" ref="Q378">IF(P378="","",(_xlfn.IFS(P378&gt;=95,"優良",P378&gt;=80,"良好",P378&gt;=60,"普通",P378&gt;=50,"やや不良",P378&lt;50,"不良",P378="","")))</f>
        <v>優良</v>
      </c>
      <c r="R378" s="2">
        <v>86</v>
      </c>
      <c r="S378" s="2">
        <v>0</v>
      </c>
      <c r="T378" s="2">
        <f>IF(R378+S378&gt;120,"エラー",IF(R378+S378=0,"",R378+S378))</f>
        <v>86</v>
      </c>
      <c r="U378" s="2" t="str" cm="1">
        <f t="array" ref="U378">IF(T378="","",(_xlfn.IFS(T378&gt;=95,"優良",T378&gt;=80,"良好",T378&gt;=60,"普通",T378&gt;=50,"やや不良",T378&lt;50,"不良",T378="","")))</f>
        <v>良好</v>
      </c>
      <c r="V378" s="3" t="s">
        <v>1026</v>
      </c>
    </row>
    <row r="379" spans="1:22" ht="109.05" customHeight="1" x14ac:dyDescent="0.2">
      <c r="A379" s="7">
        <v>370</v>
      </c>
      <c r="B379" s="4" t="s">
        <v>836</v>
      </c>
      <c r="C379" s="3" t="s">
        <v>1027</v>
      </c>
      <c r="D379" s="3" t="s">
        <v>1025</v>
      </c>
      <c r="E379" s="35" t="s">
        <v>32</v>
      </c>
      <c r="F379" s="40"/>
      <c r="G379" s="34"/>
      <c r="H379" s="3"/>
      <c r="I379" s="37"/>
      <c r="J379" s="4"/>
      <c r="K379" s="3"/>
      <c r="L379" s="38"/>
      <c r="M379" s="3"/>
      <c r="N379" s="4">
        <v>81</v>
      </c>
      <c r="O379" s="4">
        <v>5</v>
      </c>
      <c r="P379" s="2">
        <f t="shared" si="42"/>
        <v>86</v>
      </c>
      <c r="Q379" s="2" t="str" cm="1">
        <f t="array" ref="Q379">IF(P379="","",(_xlfn.IFS(P379&gt;=95,"優良",P379&gt;=80,"良好",P379&gt;=60,"普通",P379&gt;=50,"やや不良",P379&lt;50,"不良",P379="","")))</f>
        <v>良好</v>
      </c>
      <c r="R379" s="2">
        <v>86</v>
      </c>
      <c r="S379" s="2">
        <v>5</v>
      </c>
      <c r="T379" s="2">
        <f t="shared" ref="T379:T402" si="43">IF(R379+S379&gt;120,"エラー",IF(R379+S379=0,"",R379+S379))</f>
        <v>91</v>
      </c>
      <c r="U379" s="2" t="str" cm="1">
        <f t="array" ref="U379">IF(T379="","",(_xlfn.IFS(T379&gt;=95,"優良",T379&gt;=80,"良好",T379&gt;=60,"普通",T379&gt;=50,"やや不良",T379&lt;50,"不良",T379="","")))</f>
        <v>良好</v>
      </c>
      <c r="V379" s="3" t="s">
        <v>1028</v>
      </c>
    </row>
    <row r="380" spans="1:22" ht="96" customHeight="1" x14ac:dyDescent="0.2">
      <c r="A380" s="7">
        <v>371</v>
      </c>
      <c r="B380" s="4" t="s">
        <v>836</v>
      </c>
      <c r="C380" s="3" t="s">
        <v>1029</v>
      </c>
      <c r="D380" s="3" t="s">
        <v>1025</v>
      </c>
      <c r="E380" s="35" t="s">
        <v>32</v>
      </c>
      <c r="F380" s="40"/>
      <c r="G380" s="34"/>
      <c r="H380" s="3"/>
      <c r="I380" s="37"/>
      <c r="J380" s="4"/>
      <c r="K380" s="3"/>
      <c r="L380" s="38"/>
      <c r="M380" s="3"/>
      <c r="N380" s="4">
        <v>80</v>
      </c>
      <c r="O380" s="4">
        <v>0</v>
      </c>
      <c r="P380" s="2">
        <f t="shared" si="42"/>
        <v>80</v>
      </c>
      <c r="Q380" s="2" t="str" cm="1">
        <f t="array" ref="Q380">IF(P380="","",(_xlfn.IFS(P380&gt;=95,"優良",P380&gt;=80,"良好",P380&gt;=60,"普通",P380&gt;=50,"やや不良",P380&lt;50,"不良",P380="","")))</f>
        <v>良好</v>
      </c>
      <c r="R380" s="2">
        <v>82</v>
      </c>
      <c r="S380" s="2">
        <v>0</v>
      </c>
      <c r="T380" s="2">
        <f t="shared" si="43"/>
        <v>82</v>
      </c>
      <c r="U380" s="2" t="str" cm="1">
        <f t="array" ref="U380">IF(T380="","",(_xlfn.IFS(T380&gt;=95,"優良",T380&gt;=80,"良好",T380&gt;=60,"普通",T380&gt;=50,"やや不良",T380&lt;50,"不良",T380="","")))</f>
        <v>良好</v>
      </c>
      <c r="V380" s="3" t="s">
        <v>1030</v>
      </c>
    </row>
    <row r="381" spans="1:22" ht="83.1" customHeight="1" x14ac:dyDescent="0.2">
      <c r="A381" s="7">
        <v>372</v>
      </c>
      <c r="B381" s="4" t="s">
        <v>836</v>
      </c>
      <c r="C381" s="3" t="s">
        <v>1031</v>
      </c>
      <c r="D381" s="3" t="s">
        <v>1025</v>
      </c>
      <c r="E381" s="35" t="s">
        <v>32</v>
      </c>
      <c r="F381" s="40"/>
      <c r="G381" s="34"/>
      <c r="H381" s="3"/>
      <c r="I381" s="37"/>
      <c r="J381" s="4"/>
      <c r="K381" s="3"/>
      <c r="L381" s="38"/>
      <c r="M381" s="3"/>
      <c r="N381" s="4">
        <v>91</v>
      </c>
      <c r="O381" s="4">
        <v>10</v>
      </c>
      <c r="P381" s="2">
        <f t="shared" si="42"/>
        <v>101</v>
      </c>
      <c r="Q381" s="2" t="str" cm="1">
        <f t="array" ref="Q381">IF(P381="","",(_xlfn.IFS(P381&gt;=95,"優良",P381&gt;=80,"良好",P381&gt;=60,"普通",P381&gt;=50,"やや不良",P381&lt;50,"不良",P381="","")))</f>
        <v>優良</v>
      </c>
      <c r="R381" s="2">
        <v>87</v>
      </c>
      <c r="S381" s="2">
        <v>15</v>
      </c>
      <c r="T381" s="2">
        <f t="shared" si="43"/>
        <v>102</v>
      </c>
      <c r="U381" s="2" t="str" cm="1">
        <f t="array" ref="U381">IF(T381="","",(_xlfn.IFS(T381&gt;=95,"優良",T381&gt;=80,"良好",T381&gt;=60,"普通",T381&gt;=50,"やや不良",T381&lt;50,"不良",T381="","")))</f>
        <v>優良</v>
      </c>
      <c r="V381" s="3" t="s">
        <v>1032</v>
      </c>
    </row>
    <row r="382" spans="1:22" ht="83.1" customHeight="1" x14ac:dyDescent="0.2">
      <c r="A382" s="7">
        <v>373</v>
      </c>
      <c r="B382" s="4" t="s">
        <v>836</v>
      </c>
      <c r="C382" s="3" t="s">
        <v>1033</v>
      </c>
      <c r="D382" s="3" t="s">
        <v>1025</v>
      </c>
      <c r="E382" s="35" t="s">
        <v>32</v>
      </c>
      <c r="F382" s="40"/>
      <c r="G382" s="34"/>
      <c r="H382" s="3"/>
      <c r="I382" s="37"/>
      <c r="J382" s="4"/>
      <c r="K382" s="3"/>
      <c r="L382" s="38"/>
      <c r="M382" s="3"/>
      <c r="N382" s="4">
        <v>64</v>
      </c>
      <c r="O382" s="4">
        <v>0</v>
      </c>
      <c r="P382" s="2">
        <f t="shared" si="42"/>
        <v>64</v>
      </c>
      <c r="Q382" s="2" t="str" cm="1">
        <f t="array" ref="Q382">IF(P382="","",(_xlfn.IFS(P382&gt;=95,"優良",P382&gt;=80,"良好",P382&gt;=60,"普通",P382&gt;=50,"やや不良",P382&lt;50,"不良",P382="","")))</f>
        <v>普通</v>
      </c>
      <c r="R382" s="2">
        <v>77</v>
      </c>
      <c r="S382" s="2">
        <v>10</v>
      </c>
      <c r="T382" s="2">
        <f t="shared" si="43"/>
        <v>87</v>
      </c>
      <c r="U382" s="2" t="str" cm="1">
        <f t="array" ref="U382">IF(T382="","",(_xlfn.IFS(T382&gt;=95,"優良",T382&gt;=80,"良好",T382&gt;=60,"普通",T382&gt;=50,"やや不良",T382&lt;50,"不良",T382="","")))</f>
        <v>良好</v>
      </c>
      <c r="V382" s="3" t="s">
        <v>1034</v>
      </c>
    </row>
    <row r="383" spans="1:22" ht="83.1" customHeight="1" x14ac:dyDescent="0.2">
      <c r="A383" s="7">
        <v>374</v>
      </c>
      <c r="B383" s="4" t="s">
        <v>836</v>
      </c>
      <c r="C383" s="3" t="s">
        <v>1035</v>
      </c>
      <c r="D383" s="3" t="s">
        <v>1025</v>
      </c>
      <c r="E383" s="35" t="s">
        <v>32</v>
      </c>
      <c r="F383" s="40"/>
      <c r="G383" s="34"/>
      <c r="H383" s="3"/>
      <c r="I383" s="37"/>
      <c r="J383" s="4"/>
      <c r="K383" s="3"/>
      <c r="L383" s="38"/>
      <c r="M383" s="3"/>
      <c r="N383" s="4">
        <v>100</v>
      </c>
      <c r="O383" s="4">
        <v>20</v>
      </c>
      <c r="P383" s="2">
        <f t="shared" si="42"/>
        <v>120</v>
      </c>
      <c r="Q383" s="2" t="str" cm="1">
        <f t="array" ref="Q383">IF(P383="","",(_xlfn.IFS(P383&gt;=95,"優良",P383&gt;=80,"良好",P383&gt;=60,"普通",P383&gt;=50,"やや不良",P383&lt;50,"不良",P383="","")))</f>
        <v>優良</v>
      </c>
      <c r="R383" s="2">
        <v>100</v>
      </c>
      <c r="S383" s="2">
        <v>20</v>
      </c>
      <c r="T383" s="2">
        <f t="shared" si="43"/>
        <v>120</v>
      </c>
      <c r="U383" s="2" t="str" cm="1">
        <f t="array" ref="U383">IF(T383="","",(_xlfn.IFS(T383&gt;=95,"優良",T383&gt;=80,"良好",T383&gt;=60,"普通",T383&gt;=50,"やや不良",T383&lt;50,"不良",T383="","")))</f>
        <v>優良</v>
      </c>
      <c r="V383" s="3" t="s">
        <v>1036</v>
      </c>
    </row>
    <row r="384" spans="1:22" ht="148.05000000000001" customHeight="1" x14ac:dyDescent="0.2">
      <c r="A384" s="7">
        <v>375</v>
      </c>
      <c r="B384" s="4" t="s">
        <v>836</v>
      </c>
      <c r="C384" s="3" t="s">
        <v>1037</v>
      </c>
      <c r="D384" s="3" t="s">
        <v>1025</v>
      </c>
      <c r="E384" s="35" t="s">
        <v>32</v>
      </c>
      <c r="F384" s="40"/>
      <c r="G384" s="34"/>
      <c r="H384" s="3"/>
      <c r="I384" s="37"/>
      <c r="J384" s="4"/>
      <c r="K384" s="3"/>
      <c r="L384" s="38"/>
      <c r="M384" s="3"/>
      <c r="N384" s="4">
        <v>99</v>
      </c>
      <c r="O384" s="4">
        <v>5</v>
      </c>
      <c r="P384" s="2">
        <f t="shared" si="42"/>
        <v>104</v>
      </c>
      <c r="Q384" s="2" t="str" cm="1">
        <f t="array" ref="Q384">IF(P384="","",(_xlfn.IFS(P384&gt;=95,"優良",P384&gt;=80,"良好",P384&gt;=60,"普通",P384&gt;=50,"やや不良",P384&lt;50,"不良",P384="","")))</f>
        <v>優良</v>
      </c>
      <c r="R384" s="2">
        <v>96</v>
      </c>
      <c r="S384" s="2">
        <v>5</v>
      </c>
      <c r="T384" s="2">
        <f t="shared" si="43"/>
        <v>101</v>
      </c>
      <c r="U384" s="2" t="str" cm="1">
        <f t="array" ref="U384">IF(T384="","",(_xlfn.IFS(T384&gt;=95,"優良",T384&gt;=80,"良好",T384&gt;=60,"普通",T384&gt;=50,"やや不良",T384&lt;50,"不良",T384="","")))</f>
        <v>優良</v>
      </c>
      <c r="V384" s="3" t="s">
        <v>1038</v>
      </c>
    </row>
    <row r="385" spans="1:22" ht="122.1" customHeight="1" x14ac:dyDescent="0.2">
      <c r="A385" s="7">
        <v>376</v>
      </c>
      <c r="B385" s="4" t="s">
        <v>836</v>
      </c>
      <c r="C385" s="3" t="s">
        <v>1039</v>
      </c>
      <c r="D385" s="3" t="s">
        <v>1025</v>
      </c>
      <c r="E385" s="35" t="s">
        <v>32</v>
      </c>
      <c r="F385" s="40"/>
      <c r="G385" s="34"/>
      <c r="H385" s="3"/>
      <c r="I385" s="37"/>
      <c r="J385" s="4"/>
      <c r="K385" s="3"/>
      <c r="L385" s="38"/>
      <c r="M385" s="3"/>
      <c r="N385" s="4">
        <v>92</v>
      </c>
      <c r="O385" s="4">
        <v>-5</v>
      </c>
      <c r="P385" s="2">
        <f t="shared" si="42"/>
        <v>87</v>
      </c>
      <c r="Q385" s="2" t="str" cm="1">
        <f t="array" ref="Q385">IF(P385="","",(_xlfn.IFS(P385&gt;=95,"優良",P385&gt;=80,"良好",P385&gt;=60,"普通",P385&gt;=50,"やや不良",P385&lt;50,"不良",P385="","")))</f>
        <v>良好</v>
      </c>
      <c r="R385" s="2">
        <v>82</v>
      </c>
      <c r="S385" s="2">
        <v>5</v>
      </c>
      <c r="T385" s="2">
        <f t="shared" si="43"/>
        <v>87</v>
      </c>
      <c r="U385" s="2" t="str" cm="1">
        <f t="array" ref="U385">IF(T385="","",(_xlfn.IFS(T385&gt;=95,"優良",T385&gt;=80,"良好",T385&gt;=60,"普通",T385&gt;=50,"やや不良",T385&lt;50,"不良",T385="","")))</f>
        <v>良好</v>
      </c>
      <c r="V385" s="3" t="s">
        <v>1040</v>
      </c>
    </row>
    <row r="386" spans="1:22" ht="70.05" customHeight="1" x14ac:dyDescent="0.2">
      <c r="A386" s="7">
        <v>377</v>
      </c>
      <c r="B386" s="4" t="s">
        <v>836</v>
      </c>
      <c r="C386" s="3" t="s">
        <v>1041</v>
      </c>
      <c r="D386" s="3" t="s">
        <v>1042</v>
      </c>
      <c r="E386" s="35" t="s">
        <v>32</v>
      </c>
      <c r="F386" s="40"/>
      <c r="G386" s="34"/>
      <c r="H386" s="3"/>
      <c r="I386" s="37"/>
      <c r="J386" s="4"/>
      <c r="K386" s="3"/>
      <c r="L386" s="38"/>
      <c r="M386" s="3"/>
      <c r="N386" s="4">
        <v>95</v>
      </c>
      <c r="O386" s="4">
        <v>0</v>
      </c>
      <c r="P386" s="2">
        <f t="shared" si="42"/>
        <v>95</v>
      </c>
      <c r="Q386" s="2" t="str" cm="1">
        <f t="array" ref="Q386">IF(P386="","",(_xlfn.IFS(P386&gt;=95,"優良",P386&gt;=80,"良好",P386&gt;=60,"普通",P386&gt;=50,"やや不良",P386&lt;50,"不良",P386="","")))</f>
        <v>優良</v>
      </c>
      <c r="R386" s="2">
        <v>84</v>
      </c>
      <c r="S386" s="2">
        <v>0</v>
      </c>
      <c r="T386" s="2">
        <f t="shared" si="43"/>
        <v>84</v>
      </c>
      <c r="U386" s="2" t="str" cm="1">
        <f t="array" ref="U386">IF(T386="","",(_xlfn.IFS(T386&gt;=95,"優良",T386&gt;=80,"良好",T386&gt;=60,"普通",T386&gt;=50,"やや不良",T386&lt;50,"不良",T386="","")))</f>
        <v>良好</v>
      </c>
      <c r="V386" s="3" t="s">
        <v>1043</v>
      </c>
    </row>
    <row r="387" spans="1:22" ht="70.05" customHeight="1" x14ac:dyDescent="0.2">
      <c r="A387" s="7">
        <v>378</v>
      </c>
      <c r="B387" s="4" t="s">
        <v>836</v>
      </c>
      <c r="C387" s="3" t="s">
        <v>1044</v>
      </c>
      <c r="D387" s="3" t="s">
        <v>1045</v>
      </c>
      <c r="E387" s="35" t="s">
        <v>32</v>
      </c>
      <c r="F387" s="40"/>
      <c r="G387" s="34"/>
      <c r="H387" s="3"/>
      <c r="I387" s="37"/>
      <c r="J387" s="4"/>
      <c r="K387" s="3"/>
      <c r="L387" s="38"/>
      <c r="M387" s="3"/>
      <c r="N387" s="4">
        <v>84</v>
      </c>
      <c r="O387" s="4">
        <v>0</v>
      </c>
      <c r="P387" s="2">
        <f t="shared" si="42"/>
        <v>84</v>
      </c>
      <c r="Q387" s="2" t="str" cm="1">
        <f t="array" ref="Q387">IF(P387="","",(_xlfn.IFS(P387&gt;=95,"優良",P387&gt;=80,"良好",P387&gt;=60,"普通",P387&gt;=50,"やや不良",P387&lt;50,"不良",P387="","")))</f>
        <v>良好</v>
      </c>
      <c r="R387" s="2">
        <v>84</v>
      </c>
      <c r="S387" s="2">
        <v>-5</v>
      </c>
      <c r="T387" s="2">
        <f t="shared" si="43"/>
        <v>79</v>
      </c>
      <c r="U387" s="2" t="str" cm="1">
        <f t="array" ref="U387">IF(T387="","",(_xlfn.IFS(T387&gt;=95,"優良",T387&gt;=80,"良好",T387&gt;=60,"普通",T387&gt;=50,"やや不良",T387&lt;50,"不良",T387="","")))</f>
        <v>普通</v>
      </c>
      <c r="V387" s="3" t="s">
        <v>1046</v>
      </c>
    </row>
    <row r="388" spans="1:22" ht="135" customHeight="1" x14ac:dyDescent="0.2">
      <c r="A388" s="7">
        <v>379</v>
      </c>
      <c r="B388" s="4" t="s">
        <v>836</v>
      </c>
      <c r="C388" s="3" t="s">
        <v>1047</v>
      </c>
      <c r="D388" s="3" t="s">
        <v>1025</v>
      </c>
      <c r="E388" s="35" t="s">
        <v>32</v>
      </c>
      <c r="F388" s="40"/>
      <c r="G388" s="34"/>
      <c r="H388" s="3"/>
      <c r="I388" s="37"/>
      <c r="J388" s="4"/>
      <c r="K388" s="3"/>
      <c r="L388" s="38"/>
      <c r="M388" s="3"/>
      <c r="N388" s="4">
        <v>96</v>
      </c>
      <c r="O388" s="4">
        <v>10</v>
      </c>
      <c r="P388" s="2">
        <f t="shared" si="42"/>
        <v>106</v>
      </c>
      <c r="Q388" s="2" t="str" cm="1">
        <f t="array" ref="Q388">IF(P388="","",(_xlfn.IFS(P388&gt;=95,"優良",P388&gt;=80,"良好",P388&gt;=60,"普通",P388&gt;=50,"やや不良",P388&lt;50,"不良",P388="","")))</f>
        <v>優良</v>
      </c>
      <c r="R388" s="2">
        <v>96</v>
      </c>
      <c r="S388" s="2">
        <v>5</v>
      </c>
      <c r="T388" s="2">
        <f t="shared" si="43"/>
        <v>101</v>
      </c>
      <c r="U388" s="2" t="str" cm="1">
        <f t="array" ref="U388">IF(T388="","",(_xlfn.IFS(T388&gt;=95,"優良",T388&gt;=80,"良好",T388&gt;=60,"普通",T388&gt;=50,"やや不良",T388&lt;50,"不良",T388="","")))</f>
        <v>優良</v>
      </c>
      <c r="V388" s="3" t="s">
        <v>1048</v>
      </c>
    </row>
    <row r="389" spans="1:22" ht="96" customHeight="1" x14ac:dyDescent="0.2">
      <c r="A389" s="7">
        <v>380</v>
      </c>
      <c r="B389" s="4" t="s">
        <v>836</v>
      </c>
      <c r="C389" s="3" t="s">
        <v>1049</v>
      </c>
      <c r="D389" s="3" t="s">
        <v>1025</v>
      </c>
      <c r="E389" s="35" t="s">
        <v>32</v>
      </c>
      <c r="F389" s="40"/>
      <c r="G389" s="34"/>
      <c r="H389" s="3"/>
      <c r="I389" s="37"/>
      <c r="J389" s="4"/>
      <c r="K389" s="3"/>
      <c r="L389" s="38"/>
      <c r="M389" s="3"/>
      <c r="N389" s="4">
        <v>97</v>
      </c>
      <c r="O389" s="4">
        <v>0</v>
      </c>
      <c r="P389" s="2">
        <f t="shared" si="42"/>
        <v>97</v>
      </c>
      <c r="Q389" s="2" t="str" cm="1">
        <f t="array" ref="Q389">IF(P389="","",(_xlfn.IFS(P389&gt;=95,"優良",P389&gt;=80,"良好",P389&gt;=60,"普通",P389&gt;=50,"やや不良",P389&lt;50,"不良",P389="","")))</f>
        <v>優良</v>
      </c>
      <c r="R389" s="2">
        <v>100</v>
      </c>
      <c r="S389" s="2">
        <v>0</v>
      </c>
      <c r="T389" s="2">
        <f t="shared" si="43"/>
        <v>100</v>
      </c>
      <c r="U389" s="2" t="str" cm="1">
        <f t="array" ref="U389">IF(T389="","",(_xlfn.IFS(T389&gt;=95,"優良",T389&gt;=80,"良好",T389&gt;=60,"普通",T389&gt;=50,"やや不良",T389&lt;50,"不良",T389="","")))</f>
        <v>優良</v>
      </c>
      <c r="V389" s="3" t="s">
        <v>1050</v>
      </c>
    </row>
    <row r="390" spans="1:22" ht="83.1" customHeight="1" x14ac:dyDescent="0.2">
      <c r="A390" s="7">
        <v>381</v>
      </c>
      <c r="B390" s="4" t="s">
        <v>836</v>
      </c>
      <c r="C390" s="3" t="s">
        <v>1051</v>
      </c>
      <c r="D390" s="3" t="s">
        <v>1025</v>
      </c>
      <c r="E390" s="35" t="s">
        <v>32</v>
      </c>
      <c r="F390" s="40"/>
      <c r="G390" s="34"/>
      <c r="H390" s="3"/>
      <c r="I390" s="37"/>
      <c r="J390" s="4"/>
      <c r="K390" s="3"/>
      <c r="L390" s="38"/>
      <c r="M390" s="3"/>
      <c r="N390" s="4">
        <v>95</v>
      </c>
      <c r="O390" s="4">
        <v>0</v>
      </c>
      <c r="P390" s="2">
        <f t="shared" si="42"/>
        <v>95</v>
      </c>
      <c r="Q390" s="2" t="str" cm="1">
        <f t="array" ref="Q390">IF(P390="","",(_xlfn.IFS(P390&gt;=95,"優良",P390&gt;=80,"良好",P390&gt;=60,"普通",P390&gt;=50,"やや不良",P390&lt;50,"不良",P390="","")))</f>
        <v>優良</v>
      </c>
      <c r="R390" s="2">
        <v>98</v>
      </c>
      <c r="S390" s="2">
        <v>10</v>
      </c>
      <c r="T390" s="2">
        <f t="shared" si="43"/>
        <v>108</v>
      </c>
      <c r="U390" s="2" t="str" cm="1">
        <f t="array" ref="U390">IF(T390="","",(_xlfn.IFS(T390&gt;=95,"優良",T390&gt;=80,"良好",T390&gt;=60,"普通",T390&gt;=50,"やや不良",T390&lt;50,"不良",T390="","")))</f>
        <v>優良</v>
      </c>
      <c r="V390" s="3" t="s">
        <v>1052</v>
      </c>
    </row>
    <row r="391" spans="1:22" ht="135" customHeight="1" x14ac:dyDescent="0.2">
      <c r="A391" s="7">
        <v>382</v>
      </c>
      <c r="B391" s="4" t="s">
        <v>836</v>
      </c>
      <c r="C391" s="3" t="s">
        <v>1053</v>
      </c>
      <c r="D391" s="3" t="s">
        <v>1025</v>
      </c>
      <c r="E391" s="35" t="s">
        <v>32</v>
      </c>
      <c r="F391" s="40"/>
      <c r="G391" s="34"/>
      <c r="H391" s="3"/>
      <c r="I391" s="37"/>
      <c r="J391" s="4"/>
      <c r="K391" s="3"/>
      <c r="L391" s="38"/>
      <c r="M391" s="3"/>
      <c r="N391" s="4">
        <v>87</v>
      </c>
      <c r="O391" s="4">
        <v>5</v>
      </c>
      <c r="P391" s="2">
        <f t="shared" si="42"/>
        <v>92</v>
      </c>
      <c r="Q391" s="2" t="str" cm="1">
        <f t="array" ref="Q391">IF(P391="","",(_xlfn.IFS(P391&gt;=95,"優良",P391&gt;=80,"良好",P391&gt;=60,"普通",P391&gt;=50,"やや不良",P391&lt;50,"不良",P391="","")))</f>
        <v>良好</v>
      </c>
      <c r="R391" s="2">
        <v>89</v>
      </c>
      <c r="S391" s="2">
        <v>5</v>
      </c>
      <c r="T391" s="2">
        <f t="shared" si="43"/>
        <v>94</v>
      </c>
      <c r="U391" s="2" t="str" cm="1">
        <f t="array" ref="U391">IF(T391="","",(_xlfn.IFS(T391&gt;=95,"優良",T391&gt;=80,"良好",T391&gt;=60,"普通",T391&gt;=50,"やや不良",T391&lt;50,"不良",T391="","")))</f>
        <v>良好</v>
      </c>
      <c r="V391" s="3" t="s">
        <v>1054</v>
      </c>
    </row>
    <row r="392" spans="1:22" ht="83.1" customHeight="1" x14ac:dyDescent="0.2">
      <c r="A392" s="7">
        <v>383</v>
      </c>
      <c r="B392" s="4" t="s">
        <v>836</v>
      </c>
      <c r="C392" s="3" t="s">
        <v>1055</v>
      </c>
      <c r="D392" s="3" t="s">
        <v>1025</v>
      </c>
      <c r="E392" s="35" t="s">
        <v>32</v>
      </c>
      <c r="F392" s="40"/>
      <c r="G392" s="34"/>
      <c r="H392" s="3"/>
      <c r="I392" s="37"/>
      <c r="J392" s="4"/>
      <c r="K392" s="3"/>
      <c r="L392" s="38"/>
      <c r="M392" s="3"/>
      <c r="N392" s="4">
        <v>99</v>
      </c>
      <c r="O392" s="4">
        <v>0</v>
      </c>
      <c r="P392" s="2">
        <f t="shared" si="42"/>
        <v>99</v>
      </c>
      <c r="Q392" s="2" t="str" cm="1">
        <f t="array" ref="Q392">IF(P392="","",(_xlfn.IFS(P392&gt;=95,"優良",P392&gt;=80,"良好",P392&gt;=60,"普通",P392&gt;=50,"やや不良",P392&lt;50,"不良",P392="","")))</f>
        <v>優良</v>
      </c>
      <c r="R392" s="2">
        <v>96</v>
      </c>
      <c r="S392" s="2">
        <v>15</v>
      </c>
      <c r="T392" s="2">
        <f t="shared" si="43"/>
        <v>111</v>
      </c>
      <c r="U392" s="2" t="str" cm="1">
        <f t="array" ref="U392">IF(T392="","",(_xlfn.IFS(T392&gt;=95,"優良",T392&gt;=80,"良好",T392&gt;=60,"普通",T392&gt;=50,"やや不良",T392&lt;50,"不良",T392="","")))</f>
        <v>優良</v>
      </c>
      <c r="V392" s="3" t="s">
        <v>1056</v>
      </c>
    </row>
    <row r="393" spans="1:22" ht="83.1" customHeight="1" x14ac:dyDescent="0.2">
      <c r="A393" s="7">
        <v>384</v>
      </c>
      <c r="B393" s="4" t="s">
        <v>836</v>
      </c>
      <c r="C393" s="3" t="s">
        <v>1057</v>
      </c>
      <c r="D393" s="3" t="s">
        <v>1025</v>
      </c>
      <c r="E393" s="35" t="s">
        <v>32</v>
      </c>
      <c r="F393" s="40"/>
      <c r="G393" s="34"/>
      <c r="H393" s="3"/>
      <c r="I393" s="37"/>
      <c r="J393" s="4"/>
      <c r="K393" s="3"/>
      <c r="L393" s="38"/>
      <c r="M393" s="3"/>
      <c r="N393" s="4">
        <v>100</v>
      </c>
      <c r="O393" s="4">
        <v>0</v>
      </c>
      <c r="P393" s="2">
        <f t="shared" si="42"/>
        <v>100</v>
      </c>
      <c r="Q393" s="2" t="str" cm="1">
        <f t="array" ref="Q393">IF(P393="","",(_xlfn.IFS(P393&gt;=95,"優良",P393&gt;=80,"良好",P393&gt;=60,"普通",P393&gt;=50,"やや不良",P393&lt;50,"不良",P393="","")))</f>
        <v>優良</v>
      </c>
      <c r="R393" s="2">
        <v>100</v>
      </c>
      <c r="S393" s="2">
        <v>0</v>
      </c>
      <c r="T393" s="2">
        <f t="shared" si="43"/>
        <v>100</v>
      </c>
      <c r="U393" s="2" t="str" cm="1">
        <f t="array" ref="U393">IF(T393="","",(_xlfn.IFS(T393&gt;=95,"優良",T393&gt;=80,"良好",T393&gt;=60,"普通",T393&gt;=50,"やや不良",T393&lt;50,"不良",T393="","")))</f>
        <v>優良</v>
      </c>
      <c r="V393" s="3" t="s">
        <v>1043</v>
      </c>
    </row>
    <row r="394" spans="1:22" ht="83.1" customHeight="1" x14ac:dyDescent="0.2">
      <c r="A394" s="7">
        <v>385</v>
      </c>
      <c r="B394" s="4" t="s">
        <v>836</v>
      </c>
      <c r="C394" s="3" t="s">
        <v>1058</v>
      </c>
      <c r="D394" s="3" t="s">
        <v>1025</v>
      </c>
      <c r="E394" s="35" t="s">
        <v>32</v>
      </c>
      <c r="F394" s="40"/>
      <c r="G394" s="34"/>
      <c r="H394" s="3"/>
      <c r="I394" s="37"/>
      <c r="J394" s="4"/>
      <c r="K394" s="3"/>
      <c r="L394" s="38"/>
      <c r="M394" s="3"/>
      <c r="N394" s="4">
        <v>97</v>
      </c>
      <c r="O394" s="4">
        <v>10</v>
      </c>
      <c r="P394" s="2">
        <f t="shared" si="42"/>
        <v>107</v>
      </c>
      <c r="Q394" s="2" t="str" cm="1">
        <f t="array" ref="Q394">IF(P394="","",(_xlfn.IFS(P394&gt;=95,"優良",P394&gt;=80,"良好",P394&gt;=60,"普通",P394&gt;=50,"やや不良",P394&lt;50,"不良",P394="","")))</f>
        <v>優良</v>
      </c>
      <c r="R394" s="2">
        <v>97</v>
      </c>
      <c r="S394" s="2">
        <v>15</v>
      </c>
      <c r="T394" s="2">
        <f t="shared" si="43"/>
        <v>112</v>
      </c>
      <c r="U394" s="2" t="str" cm="1">
        <f t="array" ref="U394">IF(T394="","",(_xlfn.IFS(T394&gt;=95,"優良",T394&gt;=80,"良好",T394&gt;=60,"普通",T394&gt;=50,"やや不良",T394&lt;50,"不良",T394="","")))</f>
        <v>優良</v>
      </c>
      <c r="V394" s="3" t="s">
        <v>1059</v>
      </c>
    </row>
    <row r="395" spans="1:22" ht="83.1" customHeight="1" x14ac:dyDescent="0.2">
      <c r="A395" s="7">
        <v>386</v>
      </c>
      <c r="B395" s="4" t="s">
        <v>836</v>
      </c>
      <c r="C395" s="3" t="s">
        <v>1060</v>
      </c>
      <c r="D395" s="3" t="s">
        <v>1025</v>
      </c>
      <c r="E395" s="35" t="s">
        <v>32</v>
      </c>
      <c r="F395" s="40"/>
      <c r="G395" s="34"/>
      <c r="H395" s="3"/>
      <c r="I395" s="37"/>
      <c r="J395" s="4"/>
      <c r="K395" s="3"/>
      <c r="L395" s="38"/>
      <c r="M395" s="3"/>
      <c r="N395" s="4">
        <v>80</v>
      </c>
      <c r="O395" s="4">
        <v>-5</v>
      </c>
      <c r="P395" s="2">
        <f t="shared" si="42"/>
        <v>75</v>
      </c>
      <c r="Q395" s="2" t="str" cm="1">
        <f t="array" ref="Q395">IF(P395="","",(_xlfn.IFS(P395&gt;=95,"優良",P395&gt;=80,"良好",P395&gt;=60,"普通",P395&gt;=50,"やや不良",P395&lt;50,"不良",P395="","")))</f>
        <v>普通</v>
      </c>
      <c r="R395" s="2">
        <v>80</v>
      </c>
      <c r="S395" s="2">
        <v>0</v>
      </c>
      <c r="T395" s="2">
        <f t="shared" si="43"/>
        <v>80</v>
      </c>
      <c r="U395" s="2" t="str" cm="1">
        <f t="array" ref="U395">IF(T395="","",(_xlfn.IFS(T395&gt;=95,"優良",T395&gt;=80,"良好",T395&gt;=60,"普通",T395&gt;=50,"やや不良",T395&lt;50,"不良",T395="","")))</f>
        <v>良好</v>
      </c>
      <c r="V395" s="3" t="s">
        <v>1061</v>
      </c>
    </row>
    <row r="396" spans="1:22" ht="96" customHeight="1" x14ac:dyDescent="0.2">
      <c r="A396" s="7">
        <v>387</v>
      </c>
      <c r="B396" s="4" t="s">
        <v>836</v>
      </c>
      <c r="C396" s="3" t="s">
        <v>1062</v>
      </c>
      <c r="D396" s="3" t="s">
        <v>1025</v>
      </c>
      <c r="E396" s="35" t="s">
        <v>32</v>
      </c>
      <c r="F396" s="40"/>
      <c r="G396" s="34"/>
      <c r="H396" s="3"/>
      <c r="I396" s="37"/>
      <c r="J396" s="4"/>
      <c r="K396" s="3"/>
      <c r="L396" s="38"/>
      <c r="M396" s="3"/>
      <c r="N396" s="4">
        <v>98</v>
      </c>
      <c r="O396" s="4">
        <v>10</v>
      </c>
      <c r="P396" s="2">
        <f t="shared" si="42"/>
        <v>108</v>
      </c>
      <c r="Q396" s="2" t="str" cm="1">
        <f t="array" ref="Q396">IF(P396="","",(_xlfn.IFS(P396&gt;=95,"優良",P396&gt;=80,"良好",P396&gt;=60,"普通",P396&gt;=50,"やや不良",P396&lt;50,"不良",P396="","")))</f>
        <v>優良</v>
      </c>
      <c r="R396" s="2">
        <v>95</v>
      </c>
      <c r="S396" s="2">
        <v>15</v>
      </c>
      <c r="T396" s="2">
        <f t="shared" si="43"/>
        <v>110</v>
      </c>
      <c r="U396" s="2" t="str" cm="1">
        <f t="array" ref="U396">IF(T396="","",(_xlfn.IFS(T396&gt;=95,"優良",T396&gt;=80,"良好",T396&gt;=60,"普通",T396&gt;=50,"やや不良",T396&lt;50,"不良",T396="","")))</f>
        <v>優良</v>
      </c>
      <c r="V396" s="3" t="s">
        <v>1063</v>
      </c>
    </row>
    <row r="397" spans="1:22" ht="83.1" customHeight="1" x14ac:dyDescent="0.2">
      <c r="A397" s="7">
        <v>388</v>
      </c>
      <c r="B397" s="4" t="s">
        <v>836</v>
      </c>
      <c r="C397" s="3" t="s">
        <v>1064</v>
      </c>
      <c r="D397" s="3" t="s">
        <v>1025</v>
      </c>
      <c r="E397" s="35" t="s">
        <v>32</v>
      </c>
      <c r="F397" s="40"/>
      <c r="G397" s="34"/>
      <c r="H397" s="3"/>
      <c r="I397" s="37"/>
      <c r="J397" s="4"/>
      <c r="K397" s="3"/>
      <c r="L397" s="38"/>
      <c r="M397" s="3"/>
      <c r="N397" s="4">
        <v>89</v>
      </c>
      <c r="O397" s="4">
        <v>-10</v>
      </c>
      <c r="P397" s="2">
        <f t="shared" si="42"/>
        <v>79</v>
      </c>
      <c r="Q397" s="2" t="str" cm="1">
        <f t="array" ref="Q397">IF(P397="","",(_xlfn.IFS(P397&gt;=95,"優良",P397&gt;=80,"良好",P397&gt;=60,"普通",P397&gt;=50,"やや不良",P397&lt;50,"不良",P397="","")))</f>
        <v>普通</v>
      </c>
      <c r="R397" s="2">
        <v>84</v>
      </c>
      <c r="S397" s="2">
        <v>-5</v>
      </c>
      <c r="T397" s="2">
        <f t="shared" si="43"/>
        <v>79</v>
      </c>
      <c r="U397" s="2" t="str" cm="1">
        <f t="array" ref="U397">IF(T397="","",(_xlfn.IFS(T397&gt;=95,"優良",T397&gt;=80,"良好",T397&gt;=60,"普通",T397&gt;=50,"やや不良",T397&lt;50,"不良",T397="","")))</f>
        <v>普通</v>
      </c>
      <c r="V397" s="3" t="s">
        <v>1065</v>
      </c>
    </row>
    <row r="398" spans="1:22" ht="83.1" customHeight="1" x14ac:dyDescent="0.2">
      <c r="A398" s="7">
        <v>389</v>
      </c>
      <c r="B398" s="4" t="s">
        <v>836</v>
      </c>
      <c r="C398" s="3" t="s">
        <v>1066</v>
      </c>
      <c r="D398" s="3" t="s">
        <v>1025</v>
      </c>
      <c r="E398" s="35" t="s">
        <v>32</v>
      </c>
      <c r="F398" s="40"/>
      <c r="G398" s="34"/>
      <c r="H398" s="3"/>
      <c r="I398" s="37"/>
      <c r="J398" s="4"/>
      <c r="K398" s="3"/>
      <c r="L398" s="38"/>
      <c r="M398" s="3"/>
      <c r="N398" s="4">
        <v>97</v>
      </c>
      <c r="O398" s="4">
        <v>10</v>
      </c>
      <c r="P398" s="2">
        <f t="shared" si="42"/>
        <v>107</v>
      </c>
      <c r="Q398" s="2" t="str" cm="1">
        <f t="array" ref="Q398">IF(P398="","",(_xlfn.IFS(P398&gt;=95,"優良",P398&gt;=80,"良好",P398&gt;=60,"普通",P398&gt;=50,"やや不良",P398&lt;50,"不良",P398="","")))</f>
        <v>優良</v>
      </c>
      <c r="R398" s="2">
        <v>97</v>
      </c>
      <c r="S398" s="2">
        <v>10</v>
      </c>
      <c r="T398" s="2">
        <f t="shared" si="43"/>
        <v>107</v>
      </c>
      <c r="U398" s="2" t="str" cm="1">
        <f t="array" ref="U398">IF(T398="","",(_xlfn.IFS(T398&gt;=95,"優良",T398&gt;=80,"良好",T398&gt;=60,"普通",T398&gt;=50,"やや不良",T398&lt;50,"不良",T398="","")))</f>
        <v>優良</v>
      </c>
      <c r="V398" s="3" t="s">
        <v>1067</v>
      </c>
    </row>
    <row r="399" spans="1:22" ht="57" customHeight="1" x14ac:dyDescent="0.2">
      <c r="A399" s="7">
        <v>390</v>
      </c>
      <c r="B399" s="4" t="s">
        <v>836</v>
      </c>
      <c r="C399" s="3" t="s">
        <v>1068</v>
      </c>
      <c r="D399" s="3" t="s">
        <v>1045</v>
      </c>
      <c r="E399" s="35" t="s">
        <v>32</v>
      </c>
      <c r="F399" s="40"/>
      <c r="G399" s="34"/>
      <c r="H399" s="3"/>
      <c r="I399" s="37"/>
      <c r="J399" s="4"/>
      <c r="K399" s="3"/>
      <c r="L399" s="38"/>
      <c r="M399" s="3"/>
      <c r="N399" s="4">
        <v>93</v>
      </c>
      <c r="O399" s="4">
        <v>0</v>
      </c>
      <c r="P399" s="2">
        <f t="shared" si="42"/>
        <v>93</v>
      </c>
      <c r="Q399" s="2" t="str" cm="1">
        <f t="array" ref="Q399">IF(P399="","",(_xlfn.IFS(P399&gt;=95,"優良",P399&gt;=80,"良好",P399&gt;=60,"普通",P399&gt;=50,"やや不良",P399&lt;50,"不良",P399="","")))</f>
        <v>良好</v>
      </c>
      <c r="R399" s="2">
        <v>88</v>
      </c>
      <c r="S399" s="2">
        <v>0</v>
      </c>
      <c r="T399" s="2">
        <f t="shared" si="43"/>
        <v>88</v>
      </c>
      <c r="U399" s="2" t="str" cm="1">
        <f t="array" ref="U399">IF(T399="","",(_xlfn.IFS(T399&gt;=95,"優良",T399&gt;=80,"良好",T399&gt;=60,"普通",T399&gt;=50,"やや不良",T399&lt;50,"不良",T399="","")))</f>
        <v>良好</v>
      </c>
      <c r="V399" s="3" t="s">
        <v>1043</v>
      </c>
    </row>
    <row r="400" spans="1:22" ht="96" customHeight="1" x14ac:dyDescent="0.2">
      <c r="A400" s="7">
        <v>391</v>
      </c>
      <c r="B400" s="4" t="s">
        <v>836</v>
      </c>
      <c r="C400" s="3" t="s">
        <v>1069</v>
      </c>
      <c r="D400" s="3" t="s">
        <v>1070</v>
      </c>
      <c r="E400" s="35" t="s">
        <v>32</v>
      </c>
      <c r="F400" s="40"/>
      <c r="G400" s="34"/>
      <c r="H400" s="3"/>
      <c r="I400" s="37"/>
      <c r="J400" s="4"/>
      <c r="K400" s="3"/>
      <c r="L400" s="38"/>
      <c r="M400" s="3"/>
      <c r="N400" s="4">
        <v>98</v>
      </c>
      <c r="O400" s="4">
        <v>10</v>
      </c>
      <c r="P400" s="2">
        <f t="shared" si="42"/>
        <v>108</v>
      </c>
      <c r="Q400" s="2" t="str" cm="1">
        <f t="array" ref="Q400">IF(P400="","",(_xlfn.IFS(P400&gt;=95,"優良",P400&gt;=80,"良好",P400&gt;=60,"普通",P400&gt;=50,"やや不良",P400&lt;50,"不良",P400="","")))</f>
        <v>優良</v>
      </c>
      <c r="R400" s="2">
        <v>99</v>
      </c>
      <c r="S400" s="2">
        <v>10</v>
      </c>
      <c r="T400" s="2">
        <f t="shared" si="43"/>
        <v>109</v>
      </c>
      <c r="U400" s="2" t="str" cm="1">
        <f t="array" ref="U400">IF(T400="","",(_xlfn.IFS(T400&gt;=95,"優良",T400&gt;=80,"良好",T400&gt;=60,"普通",T400&gt;=50,"やや不良",T400&lt;50,"不良",T400="","")))</f>
        <v>優良</v>
      </c>
      <c r="V400" s="3" t="s">
        <v>1067</v>
      </c>
    </row>
    <row r="401" spans="1:22" ht="96" customHeight="1" x14ac:dyDescent="0.2">
      <c r="A401" s="7">
        <v>392</v>
      </c>
      <c r="B401" s="4" t="s">
        <v>836</v>
      </c>
      <c r="C401" s="3" t="s">
        <v>1071</v>
      </c>
      <c r="D401" s="3" t="s">
        <v>1070</v>
      </c>
      <c r="E401" s="35" t="s">
        <v>32</v>
      </c>
      <c r="F401" s="40"/>
      <c r="G401" s="34"/>
      <c r="H401" s="3"/>
      <c r="I401" s="37"/>
      <c r="J401" s="4"/>
      <c r="K401" s="3"/>
      <c r="L401" s="38"/>
      <c r="M401" s="3"/>
      <c r="N401" s="4">
        <v>80</v>
      </c>
      <c r="O401" s="4">
        <v>15</v>
      </c>
      <c r="P401" s="2">
        <f t="shared" si="42"/>
        <v>95</v>
      </c>
      <c r="Q401" s="2" t="str" cm="1">
        <f t="array" ref="Q401">IF(P401="","",(_xlfn.IFS(P401&gt;=95,"優良",P401&gt;=80,"良好",P401&gt;=60,"普通",P401&gt;=50,"やや不良",P401&lt;50,"不良",P401="","")))</f>
        <v>優良</v>
      </c>
      <c r="R401" s="2">
        <v>99</v>
      </c>
      <c r="S401" s="2">
        <v>15</v>
      </c>
      <c r="T401" s="2">
        <f t="shared" si="43"/>
        <v>114</v>
      </c>
      <c r="U401" s="2" t="str" cm="1">
        <f t="array" ref="U401">IF(T401="","",(_xlfn.IFS(T401&gt;=95,"優良",T401&gt;=80,"良好",T401&gt;=60,"普通",T401&gt;=50,"やや不良",T401&lt;50,"不良",T401="","")))</f>
        <v>優良</v>
      </c>
      <c r="V401" s="3" t="s">
        <v>1072</v>
      </c>
    </row>
    <row r="402" spans="1:22" ht="83.1" customHeight="1" x14ac:dyDescent="0.2">
      <c r="A402" s="7">
        <v>393</v>
      </c>
      <c r="B402" s="4" t="s">
        <v>836</v>
      </c>
      <c r="C402" s="3" t="s">
        <v>1073</v>
      </c>
      <c r="D402" s="3" t="s">
        <v>1070</v>
      </c>
      <c r="E402" s="35" t="s">
        <v>32</v>
      </c>
      <c r="F402" s="40"/>
      <c r="G402" s="34"/>
      <c r="H402" s="3"/>
      <c r="I402" s="37"/>
      <c r="J402" s="4"/>
      <c r="K402" s="3"/>
      <c r="L402" s="38"/>
      <c r="M402" s="3"/>
      <c r="N402" s="4">
        <v>95</v>
      </c>
      <c r="O402" s="4">
        <v>10</v>
      </c>
      <c r="P402" s="2">
        <f t="shared" si="42"/>
        <v>105</v>
      </c>
      <c r="Q402" s="2" t="str" cm="1">
        <f t="array" ref="Q402">IF(P402="","",(_xlfn.IFS(P402&gt;=95,"優良",P402&gt;=80,"良好",P402&gt;=60,"普通",P402&gt;=50,"やや不良",P402&lt;50,"不良",P402="","")))</f>
        <v>優良</v>
      </c>
      <c r="R402" s="2">
        <v>94</v>
      </c>
      <c r="S402" s="2">
        <v>10</v>
      </c>
      <c r="T402" s="2">
        <f t="shared" si="43"/>
        <v>104</v>
      </c>
      <c r="U402" s="2" t="str" cm="1">
        <f t="array" ref="U402">IF(T402="","",(_xlfn.IFS(T402&gt;=95,"優良",T402&gt;=80,"良好",T402&gt;=60,"普通",T402&gt;=50,"やや不良",T402&lt;50,"不良",T402="","")))</f>
        <v>優良</v>
      </c>
      <c r="V402" s="3" t="s">
        <v>1074</v>
      </c>
    </row>
    <row r="403" spans="1:22" ht="57" customHeight="1" x14ac:dyDescent="0.2">
      <c r="A403" s="7">
        <v>394</v>
      </c>
      <c r="B403" s="4" t="s">
        <v>836</v>
      </c>
      <c r="C403" s="3" t="s">
        <v>1075</v>
      </c>
      <c r="D403" s="3" t="s">
        <v>1076</v>
      </c>
      <c r="E403" s="35" t="s">
        <v>158</v>
      </c>
      <c r="F403" s="40" t="s">
        <v>1077</v>
      </c>
      <c r="G403" s="34"/>
      <c r="H403" s="3"/>
      <c r="I403" s="37"/>
      <c r="J403" s="4"/>
      <c r="K403" s="3"/>
      <c r="L403" s="38"/>
      <c r="M403" s="3"/>
      <c r="N403" s="4">
        <v>98</v>
      </c>
      <c r="O403" s="4">
        <v>0</v>
      </c>
      <c r="P403" s="2">
        <f t="shared" si="42"/>
        <v>98</v>
      </c>
      <c r="Q403" s="2" t="str" cm="1">
        <f t="array" ref="Q403">IF(P403="","",(_xlfn.IFS(P403&gt;=95,"優良",P403&gt;=80,"良好",P403&gt;=60,"普通",P403&gt;=50,"やや不良",P403&lt;50,"不良",P403="","")))</f>
        <v>優良</v>
      </c>
      <c r="R403" s="2">
        <v>94</v>
      </c>
      <c r="S403" s="2">
        <v>-5</v>
      </c>
      <c r="T403" s="2">
        <f>IF(R403+S403&gt;120,"エラー",IF(R403+S403=0,"",R403+S403))</f>
        <v>89</v>
      </c>
      <c r="U403" s="2" t="str" cm="1">
        <f t="array" ref="U403">IF(T403="","",(_xlfn.IFS(T403&gt;=95,"優良",T403&gt;=80,"良好",T403&gt;=60,"普通",T403&gt;=50,"やや不良",T403&lt;50,"不良",T403="","")))</f>
        <v>良好</v>
      </c>
      <c r="V403" s="3" t="s">
        <v>1078</v>
      </c>
    </row>
    <row r="404" spans="1:22" ht="70.05" customHeight="1" x14ac:dyDescent="0.2">
      <c r="A404" s="7">
        <v>395</v>
      </c>
      <c r="B404" s="4" t="s">
        <v>836</v>
      </c>
      <c r="C404" s="3" t="s">
        <v>1079</v>
      </c>
      <c r="D404" s="36" t="s">
        <v>1080</v>
      </c>
      <c r="E404" s="35" t="s">
        <v>32</v>
      </c>
      <c r="F404" s="40"/>
      <c r="G404" s="34"/>
      <c r="H404" s="3"/>
      <c r="I404" s="37"/>
      <c r="J404" s="4"/>
      <c r="K404" s="3"/>
      <c r="L404" s="38"/>
      <c r="M404" s="3"/>
      <c r="N404" s="4">
        <v>95</v>
      </c>
      <c r="O404" s="4">
        <v>0</v>
      </c>
      <c r="P404" s="2">
        <f t="shared" si="42"/>
        <v>95</v>
      </c>
      <c r="Q404" s="2" t="str" cm="1">
        <f t="array" ref="Q404">IF(P404="","",(_xlfn.IFS(P404&gt;=95,"優良",P404&gt;=80,"良好",P404&gt;=60,"普通",P404&gt;=50,"やや不良",P404&lt;50,"不良",P404="","")))</f>
        <v>優良</v>
      </c>
      <c r="R404" s="2">
        <v>94</v>
      </c>
      <c r="S404" s="2">
        <v>0</v>
      </c>
      <c r="T404" s="2">
        <f>IF(R404+S404&gt;120,"エラー",IF(R404+S404=0,"",R404+S404))</f>
        <v>94</v>
      </c>
      <c r="U404" s="2" t="str" cm="1">
        <f t="array" ref="U404">IF(T404="","",(_xlfn.IFS(T404&gt;=95,"優良",T404&gt;=80,"良好",T404&gt;=60,"普通",T404&gt;=50,"やや不良",T404&lt;50,"不良",T404="","")))</f>
        <v>良好</v>
      </c>
      <c r="V404" s="3" t="s">
        <v>1081</v>
      </c>
    </row>
    <row r="405" spans="1:22" ht="70.05" customHeight="1" x14ac:dyDescent="0.2">
      <c r="A405" s="7">
        <v>396</v>
      </c>
      <c r="B405" s="4" t="s">
        <v>836</v>
      </c>
      <c r="C405" s="3" t="s">
        <v>1079</v>
      </c>
      <c r="D405" s="36" t="s">
        <v>1082</v>
      </c>
      <c r="E405" s="35" t="s">
        <v>32</v>
      </c>
      <c r="F405" s="40"/>
      <c r="G405" s="34"/>
      <c r="H405" s="3"/>
      <c r="I405" s="37"/>
      <c r="J405" s="4"/>
      <c r="K405" s="3"/>
      <c r="L405" s="38"/>
      <c r="M405" s="3"/>
      <c r="N405" s="4">
        <v>94</v>
      </c>
      <c r="O405" s="4">
        <v>0</v>
      </c>
      <c r="P405" s="2">
        <f t="shared" si="42"/>
        <v>94</v>
      </c>
      <c r="Q405" s="2" t="str" cm="1">
        <f t="array" ref="Q405">IF(P405="","",(_xlfn.IFS(P405&gt;=95,"優良",P405&gt;=80,"良好",P405&gt;=60,"普通",P405&gt;=50,"やや不良",P405&lt;50,"不良",P405="","")))</f>
        <v>良好</v>
      </c>
      <c r="R405" s="2">
        <v>94</v>
      </c>
      <c r="S405" s="2">
        <v>0</v>
      </c>
      <c r="T405" s="2">
        <f t="shared" ref="T405:T408" si="44">IF(R405+S405&gt;120,"エラー",IF(R405+S405=0,"",R405+S405))</f>
        <v>94</v>
      </c>
      <c r="U405" s="2" t="str" cm="1">
        <f t="array" ref="U405">IF(T405="","",(_xlfn.IFS(T405&gt;=95,"優良",T405&gt;=80,"良好",T405&gt;=60,"普通",T405&gt;=50,"やや不良",T405&lt;50,"不良",T405="","")))</f>
        <v>良好</v>
      </c>
      <c r="V405" s="3" t="s">
        <v>1083</v>
      </c>
    </row>
    <row r="406" spans="1:22" ht="70.05" customHeight="1" x14ac:dyDescent="0.2">
      <c r="A406" s="7">
        <v>397</v>
      </c>
      <c r="B406" s="4" t="s">
        <v>836</v>
      </c>
      <c r="C406" s="3" t="s">
        <v>1079</v>
      </c>
      <c r="D406" s="36" t="s">
        <v>1084</v>
      </c>
      <c r="E406" s="35" t="s">
        <v>32</v>
      </c>
      <c r="F406" s="40"/>
      <c r="G406" s="34"/>
      <c r="H406" s="3"/>
      <c r="I406" s="37"/>
      <c r="J406" s="4"/>
      <c r="K406" s="3"/>
      <c r="L406" s="38"/>
      <c r="M406" s="3"/>
      <c r="N406" s="4">
        <v>100</v>
      </c>
      <c r="O406" s="4">
        <v>0</v>
      </c>
      <c r="P406" s="2">
        <f t="shared" si="42"/>
        <v>100</v>
      </c>
      <c r="Q406" s="2" t="str" cm="1">
        <f t="array" ref="Q406">IF(P406="","",(_xlfn.IFS(P406&gt;=95,"優良",P406&gt;=80,"良好",P406&gt;=60,"普通",P406&gt;=50,"やや不良",P406&lt;50,"不良",P406="","")))</f>
        <v>優良</v>
      </c>
      <c r="R406" s="2">
        <v>99</v>
      </c>
      <c r="S406" s="2">
        <v>0</v>
      </c>
      <c r="T406" s="2">
        <f t="shared" si="44"/>
        <v>99</v>
      </c>
      <c r="U406" s="2" t="str" cm="1">
        <f t="array" ref="U406">IF(T406="","",(_xlfn.IFS(T406&gt;=95,"優良",T406&gt;=80,"良好",T406&gt;=60,"普通",T406&gt;=50,"やや不良",T406&lt;50,"不良",T406="","")))</f>
        <v>優良</v>
      </c>
      <c r="V406" s="3" t="s">
        <v>155</v>
      </c>
    </row>
    <row r="407" spans="1:22" ht="70.05" customHeight="1" x14ac:dyDescent="0.2">
      <c r="A407" s="7">
        <v>398</v>
      </c>
      <c r="B407" s="4" t="s">
        <v>836</v>
      </c>
      <c r="C407" s="3" t="s">
        <v>1079</v>
      </c>
      <c r="D407" s="3" t="s">
        <v>1085</v>
      </c>
      <c r="E407" s="35" t="s">
        <v>32</v>
      </c>
      <c r="F407" s="40"/>
      <c r="G407" s="34"/>
      <c r="H407" s="3"/>
      <c r="I407" s="37"/>
      <c r="J407" s="4"/>
      <c r="K407" s="3"/>
      <c r="L407" s="38"/>
      <c r="M407" s="3"/>
      <c r="N407" s="4">
        <v>92</v>
      </c>
      <c r="O407" s="4">
        <v>0</v>
      </c>
      <c r="P407" s="2">
        <f t="shared" si="42"/>
        <v>92</v>
      </c>
      <c r="Q407" s="2" t="str" cm="1">
        <f t="array" ref="Q407">IF(P407="","",(_xlfn.IFS(P407&gt;=95,"優良",P407&gt;=80,"良好",P407&gt;=60,"普通",P407&gt;=50,"やや不良",P407&lt;50,"不良",P407="","")))</f>
        <v>良好</v>
      </c>
      <c r="R407" s="2">
        <v>97</v>
      </c>
      <c r="S407" s="2">
        <v>0</v>
      </c>
      <c r="T407" s="2">
        <f t="shared" si="44"/>
        <v>97</v>
      </c>
      <c r="U407" s="2" t="str" cm="1">
        <f t="array" ref="U407">IF(T407="","",(_xlfn.IFS(T407&gt;=95,"優良",T407&gt;=80,"良好",T407&gt;=60,"普通",T407&gt;=50,"やや不良",T407&lt;50,"不良",T407="","")))</f>
        <v>優良</v>
      </c>
      <c r="V407" s="3" t="s">
        <v>1086</v>
      </c>
    </row>
    <row r="408" spans="1:22" ht="70.05" customHeight="1" x14ac:dyDescent="0.2">
      <c r="A408" s="7">
        <v>399</v>
      </c>
      <c r="B408" s="4" t="s">
        <v>836</v>
      </c>
      <c r="C408" s="3" t="s">
        <v>1087</v>
      </c>
      <c r="D408" s="3" t="s">
        <v>1088</v>
      </c>
      <c r="E408" s="35" t="s">
        <v>32</v>
      </c>
      <c r="F408" s="40"/>
      <c r="G408" s="34"/>
      <c r="H408" s="3"/>
      <c r="I408" s="37"/>
      <c r="J408" s="4"/>
      <c r="K408" s="3"/>
      <c r="L408" s="38"/>
      <c r="M408" s="3"/>
      <c r="N408" s="4">
        <v>96</v>
      </c>
      <c r="O408" s="4">
        <v>0</v>
      </c>
      <c r="P408" s="2">
        <f t="shared" si="42"/>
        <v>96</v>
      </c>
      <c r="Q408" s="2" t="str" cm="1">
        <f t="array" ref="Q408">IF(P408="","",(_xlfn.IFS(P408&gt;=95,"優良",P408&gt;=80,"良好",P408&gt;=60,"普通",P408&gt;=50,"やや不良",P408&lt;50,"不良",P408="","")))</f>
        <v>優良</v>
      </c>
      <c r="R408" s="2">
        <v>96</v>
      </c>
      <c r="S408" s="2">
        <v>0</v>
      </c>
      <c r="T408" s="2">
        <f t="shared" si="44"/>
        <v>96</v>
      </c>
      <c r="U408" s="2" t="str" cm="1">
        <f t="array" ref="U408">IF(T408="","",(_xlfn.IFS(T408&gt;=95,"優良",T408&gt;=80,"良好",T408&gt;=60,"普通",T408&gt;=50,"やや不良",T408&lt;50,"不良",T408="","")))</f>
        <v>優良</v>
      </c>
      <c r="V408" s="3" t="s">
        <v>155</v>
      </c>
    </row>
    <row r="409" spans="1:22" ht="96" customHeight="1" x14ac:dyDescent="0.2">
      <c r="A409" s="7">
        <v>400</v>
      </c>
      <c r="B409" s="4" t="s">
        <v>836</v>
      </c>
      <c r="C409" s="3" t="s">
        <v>1089</v>
      </c>
      <c r="D409" s="3" t="s">
        <v>1090</v>
      </c>
      <c r="E409" s="35" t="s">
        <v>32</v>
      </c>
      <c r="F409" s="40"/>
      <c r="G409" s="34"/>
      <c r="H409" s="3"/>
      <c r="I409" s="37"/>
      <c r="J409" s="4"/>
      <c r="K409" s="3"/>
      <c r="L409" s="38"/>
      <c r="M409" s="3"/>
      <c r="N409" s="4">
        <v>98</v>
      </c>
      <c r="O409" s="4">
        <v>0</v>
      </c>
      <c r="P409" s="2">
        <f t="shared" si="42"/>
        <v>98</v>
      </c>
      <c r="Q409" s="2" t="str" cm="1">
        <f t="array" ref="Q409">IF(P409="","",(_xlfn.IFS(P409&gt;=95,"優良",P409&gt;=80,"良好",P409&gt;=60,"普通",P409&gt;=50,"やや不良",P409&lt;50,"不良",P409="","")))</f>
        <v>優良</v>
      </c>
      <c r="R409" s="2">
        <v>98</v>
      </c>
      <c r="S409" s="2">
        <v>0</v>
      </c>
      <c r="T409" s="2">
        <f>IF(R409+S409&gt;120,"エラー",IF(R409+S409=0,"",R409+S409))</f>
        <v>98</v>
      </c>
      <c r="U409" s="2" t="str" cm="1">
        <f t="array" ref="U409">IF(T409="","",(_xlfn.IFS(T409&gt;=95,"優良",T409&gt;=80,"良好",T409&gt;=60,"普通",T409&gt;=50,"やや不良",T409&lt;50,"不良",T409="","")))</f>
        <v>優良</v>
      </c>
      <c r="V409" s="3" t="s">
        <v>155</v>
      </c>
    </row>
    <row r="410" spans="1:22" ht="70.05" customHeight="1" x14ac:dyDescent="0.2">
      <c r="A410" s="7">
        <v>401</v>
      </c>
      <c r="B410" s="4" t="s">
        <v>836</v>
      </c>
      <c r="C410" s="3" t="s">
        <v>1091</v>
      </c>
      <c r="D410" s="3" t="s">
        <v>1092</v>
      </c>
      <c r="E410" s="35" t="s">
        <v>25</v>
      </c>
      <c r="F410" s="40"/>
      <c r="G410" s="34"/>
      <c r="H410" s="3"/>
      <c r="I410" s="37"/>
      <c r="J410" s="4"/>
      <c r="K410" s="3"/>
      <c r="L410" s="38"/>
      <c r="M410" s="3"/>
      <c r="N410" s="4">
        <v>97</v>
      </c>
      <c r="O410" s="4">
        <v>0</v>
      </c>
      <c r="P410" s="2">
        <f t="shared" si="42"/>
        <v>97</v>
      </c>
      <c r="Q410" s="2" t="str" cm="1">
        <f t="array" ref="Q410">IF(P410="","",(_xlfn.IFS(P410&gt;=95,"優良",P410&gt;=80,"良好",P410&gt;=60,"普通",P410&gt;=50,"やや不良",P410&lt;50,"不良",P410="","")))</f>
        <v>優良</v>
      </c>
      <c r="R410" s="2">
        <v>96</v>
      </c>
      <c r="S410" s="2">
        <v>0</v>
      </c>
      <c r="T410" s="2">
        <f>IF(R410+S410&gt;120,"エラー",IF(R410+S410=0,"",R410+S410))</f>
        <v>96</v>
      </c>
      <c r="U410" s="2" t="str" cm="1">
        <f t="array" ref="U410">IF(T410="","",(_xlfn.IFS(T410&gt;=95,"優良",T410&gt;=80,"良好",T410&gt;=60,"普通",T410&gt;=50,"やや不良",T410&lt;50,"不良",T410="","")))</f>
        <v>優良</v>
      </c>
      <c r="V410" s="3" t="s">
        <v>155</v>
      </c>
    </row>
    <row r="411" spans="1:22" ht="76.5" customHeight="1" x14ac:dyDescent="0.2">
      <c r="A411" s="7">
        <v>402</v>
      </c>
      <c r="B411" s="4" t="s">
        <v>836</v>
      </c>
      <c r="C411" s="3" t="s">
        <v>1093</v>
      </c>
      <c r="D411" s="3" t="s">
        <v>1094</v>
      </c>
      <c r="E411" s="35" t="s">
        <v>32</v>
      </c>
      <c r="F411" s="40"/>
      <c r="G411" s="34"/>
      <c r="H411" s="3"/>
      <c r="I411" s="37"/>
      <c r="J411" s="4"/>
      <c r="K411" s="3"/>
      <c r="L411" s="38"/>
      <c r="M411" s="3"/>
      <c r="N411" s="4">
        <v>100</v>
      </c>
      <c r="O411" s="4">
        <v>0</v>
      </c>
      <c r="P411" s="2">
        <f t="shared" si="42"/>
        <v>100</v>
      </c>
      <c r="Q411" s="2" t="str" cm="1">
        <f t="array" ref="Q411">IF(P411="","",(_xlfn.IFS(P411&gt;=95,"優良",P411&gt;=80,"良好",P411&gt;=60,"普通",P411&gt;=50,"やや不良",P411&lt;50,"不良",P411="","")))</f>
        <v>優良</v>
      </c>
      <c r="R411" s="2">
        <v>100</v>
      </c>
      <c r="S411" s="2">
        <v>0</v>
      </c>
      <c r="T411" s="2">
        <f t="shared" ref="T411:T433" si="45">IF(R411+S411&gt;120,"エラー",IF(R411+S411=0,"",R411+S411))</f>
        <v>100</v>
      </c>
      <c r="U411" s="2" t="str" cm="1">
        <f t="array" ref="U411">IF(T411="","",(_xlfn.IFS(T411&gt;=95,"優良",T411&gt;=80,"良好",T411&gt;=60,"普通",T411&gt;=50,"やや不良",T411&lt;50,"不良",T411="","")))</f>
        <v>優良</v>
      </c>
      <c r="V411" s="3" t="s">
        <v>1095</v>
      </c>
    </row>
    <row r="412" spans="1:22" ht="70.05" customHeight="1" x14ac:dyDescent="0.2">
      <c r="A412" s="7">
        <v>403</v>
      </c>
      <c r="B412" s="4" t="s">
        <v>836</v>
      </c>
      <c r="C412" s="3" t="s">
        <v>1096</v>
      </c>
      <c r="D412" s="3" t="s">
        <v>1097</v>
      </c>
      <c r="E412" s="35" t="s">
        <v>32</v>
      </c>
      <c r="F412" s="40"/>
      <c r="G412" s="34"/>
      <c r="H412" s="3"/>
      <c r="I412" s="37"/>
      <c r="J412" s="4"/>
      <c r="K412" s="3"/>
      <c r="L412" s="38"/>
      <c r="M412" s="3"/>
      <c r="N412" s="4">
        <v>98</v>
      </c>
      <c r="O412" s="4">
        <v>0</v>
      </c>
      <c r="P412" s="2">
        <f t="shared" si="42"/>
        <v>98</v>
      </c>
      <c r="Q412" s="2" t="str" cm="1">
        <f t="array" ref="Q412">IF(P412="","",(_xlfn.IFS(P412&gt;=95,"優良",P412&gt;=80,"良好",P412&gt;=60,"普通",P412&gt;=50,"やや不良",P412&lt;50,"不良",P412="","")))</f>
        <v>優良</v>
      </c>
      <c r="R412" s="2">
        <v>97</v>
      </c>
      <c r="S412" s="2">
        <v>0</v>
      </c>
      <c r="T412" s="2">
        <f t="shared" si="45"/>
        <v>97</v>
      </c>
      <c r="U412" s="2" t="str" cm="1">
        <f t="array" ref="U412">IF(T412="","",(_xlfn.IFS(T412&gt;=95,"優良",T412&gt;=80,"良好",T412&gt;=60,"普通",T412&gt;=50,"やや不良",T412&lt;50,"不良",T412="","")))</f>
        <v>優良</v>
      </c>
      <c r="V412" s="3" t="s">
        <v>1083</v>
      </c>
    </row>
    <row r="413" spans="1:22" ht="70.05" customHeight="1" x14ac:dyDescent="0.2">
      <c r="A413" s="7">
        <v>404</v>
      </c>
      <c r="B413" s="4" t="s">
        <v>836</v>
      </c>
      <c r="C413" s="3" t="s">
        <v>1098</v>
      </c>
      <c r="D413" s="3" t="s">
        <v>1099</v>
      </c>
      <c r="E413" s="35" t="s">
        <v>32</v>
      </c>
      <c r="F413" s="40"/>
      <c r="G413" s="34"/>
      <c r="H413" s="3"/>
      <c r="I413" s="37"/>
      <c r="J413" s="4"/>
      <c r="K413" s="3"/>
      <c r="L413" s="38"/>
      <c r="M413" s="3"/>
      <c r="N413" s="4">
        <v>99</v>
      </c>
      <c r="O413" s="4">
        <v>0</v>
      </c>
      <c r="P413" s="2">
        <f t="shared" si="42"/>
        <v>99</v>
      </c>
      <c r="Q413" s="2" t="str" cm="1">
        <f t="array" ref="Q413">IF(P413="","",(_xlfn.IFS(P413&gt;=95,"優良",P413&gt;=80,"良好",P413&gt;=60,"普通",P413&gt;=50,"やや不良",P413&lt;50,"不良",P413="","")))</f>
        <v>優良</v>
      </c>
      <c r="R413" s="2">
        <v>100</v>
      </c>
      <c r="S413" s="2">
        <v>0</v>
      </c>
      <c r="T413" s="2">
        <f t="shared" si="45"/>
        <v>100</v>
      </c>
      <c r="U413" s="2" t="s">
        <v>35</v>
      </c>
      <c r="V413" s="3" t="s">
        <v>1083</v>
      </c>
    </row>
    <row r="414" spans="1:22" ht="70.05" customHeight="1" x14ac:dyDescent="0.2">
      <c r="A414" s="7">
        <v>405</v>
      </c>
      <c r="B414" s="4" t="s">
        <v>836</v>
      </c>
      <c r="C414" s="3" t="s">
        <v>1100</v>
      </c>
      <c r="D414" s="3" t="s">
        <v>1101</v>
      </c>
      <c r="E414" s="35" t="s">
        <v>25</v>
      </c>
      <c r="F414" s="40"/>
      <c r="G414" s="34"/>
      <c r="H414" s="3"/>
      <c r="I414" s="37"/>
      <c r="J414" s="4"/>
      <c r="K414" s="3"/>
      <c r="L414" s="38"/>
      <c r="M414" s="3"/>
      <c r="N414" s="4">
        <v>99</v>
      </c>
      <c r="O414" s="4">
        <v>0</v>
      </c>
      <c r="P414" s="2">
        <f t="shared" si="42"/>
        <v>99</v>
      </c>
      <c r="Q414" s="2" t="str" cm="1">
        <f t="array" ref="Q414">IF(P414="","",(_xlfn.IFS(P414&gt;=95,"優良",P414&gt;=80,"良好",P414&gt;=60,"普通",P414&gt;=50,"やや不良",P414&lt;50,"不良",P414="","")))</f>
        <v>優良</v>
      </c>
      <c r="R414" s="2">
        <v>98</v>
      </c>
      <c r="S414" s="2">
        <v>0</v>
      </c>
      <c r="T414" s="2">
        <f t="shared" si="45"/>
        <v>98</v>
      </c>
      <c r="U414" s="2" t="s">
        <v>35</v>
      </c>
      <c r="V414" s="3" t="s">
        <v>1083</v>
      </c>
    </row>
    <row r="415" spans="1:22" ht="122.1" customHeight="1" x14ac:dyDescent="0.2">
      <c r="A415" s="7">
        <v>406</v>
      </c>
      <c r="B415" s="4" t="s">
        <v>836</v>
      </c>
      <c r="C415" s="3" t="s">
        <v>1102</v>
      </c>
      <c r="D415" s="3" t="s">
        <v>1103</v>
      </c>
      <c r="E415" s="35" t="s">
        <v>25</v>
      </c>
      <c r="F415" s="40"/>
      <c r="G415" s="34" t="s">
        <v>1104</v>
      </c>
      <c r="H415" s="3" t="s">
        <v>1105</v>
      </c>
      <c r="I415" s="37" t="s">
        <v>1106</v>
      </c>
      <c r="J415" s="4" t="s">
        <v>1107</v>
      </c>
      <c r="K415" s="3" t="s">
        <v>1108</v>
      </c>
      <c r="L415" s="38">
        <v>0.24199999999999999</v>
      </c>
      <c r="M415" s="3" t="s">
        <v>1109</v>
      </c>
      <c r="N415" s="4">
        <v>96</v>
      </c>
      <c r="O415" s="4">
        <v>0</v>
      </c>
      <c r="P415" s="2">
        <f t="shared" si="42"/>
        <v>96</v>
      </c>
      <c r="Q415" s="2" t="str" cm="1">
        <f t="array" ref="Q415">IF(P415="","",(_xlfn.IFS(P415&gt;=95,"優良",P415&gt;=80,"良好",P415&gt;=60,"普通",P415&gt;=50,"やや不良",P415&lt;50,"不良",P415="","")))</f>
        <v>優良</v>
      </c>
      <c r="R415" s="2">
        <v>85</v>
      </c>
      <c r="S415" s="2">
        <v>0</v>
      </c>
      <c r="T415" s="2">
        <f t="shared" si="45"/>
        <v>85</v>
      </c>
      <c r="U415" s="2" t="str" cm="1">
        <f t="array" ref="U415">IF(T415="","",(_xlfn.IFS(T415&gt;=95,"優良",T415&gt;=80,"良好",T415&gt;=60,"普通",T415&gt;=50,"やや不良",T415&lt;50,"不良",T415="","")))</f>
        <v>良好</v>
      </c>
      <c r="V415" s="3" t="s">
        <v>1110</v>
      </c>
    </row>
    <row r="416" spans="1:22" ht="317.10000000000002" customHeight="1" x14ac:dyDescent="0.2">
      <c r="A416" s="7">
        <v>407</v>
      </c>
      <c r="B416" s="4" t="s">
        <v>836</v>
      </c>
      <c r="C416" s="3" t="s">
        <v>1111</v>
      </c>
      <c r="D416" s="3" t="s">
        <v>1112</v>
      </c>
      <c r="E416" s="35" t="s">
        <v>25</v>
      </c>
      <c r="F416" s="40"/>
      <c r="G416" s="34" t="s">
        <v>1113</v>
      </c>
      <c r="H416" s="3" t="s">
        <v>1105</v>
      </c>
      <c r="I416" s="37" t="s">
        <v>1106</v>
      </c>
      <c r="J416" s="4" t="s">
        <v>1107</v>
      </c>
      <c r="K416" s="3" t="s">
        <v>1114</v>
      </c>
      <c r="L416" s="38">
        <v>0.35799999999999998</v>
      </c>
      <c r="M416" s="3" t="s">
        <v>1109</v>
      </c>
      <c r="N416" s="4">
        <f>ROUND(((93+83+89+89+87)/5),0)</f>
        <v>88</v>
      </c>
      <c r="O416" s="4">
        <v>0</v>
      </c>
      <c r="P416" s="2">
        <f t="shared" si="42"/>
        <v>88</v>
      </c>
      <c r="Q416" s="2" t="str" cm="1">
        <f t="array" ref="Q416">IF(P416="","",(_xlfn.IFS(P416&gt;=95,"優良",P416&gt;=80,"良好",P416&gt;=60,"普通",P416&gt;=50,"やや不良",P416&lt;50,"不良",P416="","")))</f>
        <v>良好</v>
      </c>
      <c r="R416" s="2">
        <f>ROUND(((90+88+91+96+84)/5),0)</f>
        <v>90</v>
      </c>
      <c r="S416" s="2">
        <v>0</v>
      </c>
      <c r="T416" s="2">
        <f t="shared" si="45"/>
        <v>90</v>
      </c>
      <c r="U416" s="2" t="str" cm="1">
        <f t="array" ref="U416">IF(T416="","",(_xlfn.IFS(T416&gt;=95,"優良",T416&gt;=80,"良好",T416&gt;=60,"普通",T416&gt;=50,"やや不良",T416&lt;50,"不良",T416="","")))</f>
        <v>良好</v>
      </c>
      <c r="V416" s="3" t="s">
        <v>1115</v>
      </c>
    </row>
    <row r="417" spans="1:22" ht="135" customHeight="1" x14ac:dyDescent="0.2">
      <c r="A417" s="7">
        <v>408</v>
      </c>
      <c r="B417" s="4" t="s">
        <v>836</v>
      </c>
      <c r="C417" s="3" t="s">
        <v>1116</v>
      </c>
      <c r="D417" s="3" t="s">
        <v>1117</v>
      </c>
      <c r="E417" s="35" t="s">
        <v>25</v>
      </c>
      <c r="F417" s="40"/>
      <c r="G417" s="34" t="s">
        <v>1118</v>
      </c>
      <c r="H417" s="3" t="s">
        <v>1105</v>
      </c>
      <c r="I417" s="37" t="s">
        <v>1106</v>
      </c>
      <c r="J417" s="4" t="s">
        <v>1107</v>
      </c>
      <c r="K417" s="3" t="s">
        <v>1119</v>
      </c>
      <c r="L417" s="38">
        <v>0.34200000000000003</v>
      </c>
      <c r="M417" s="3" t="s">
        <v>1109</v>
      </c>
      <c r="N417" s="4">
        <f>ROUND(((92+88+94+92+91+80)/6),0)</f>
        <v>90</v>
      </c>
      <c r="O417" s="4">
        <v>0</v>
      </c>
      <c r="P417" s="2">
        <f t="shared" si="42"/>
        <v>90</v>
      </c>
      <c r="Q417" s="2" t="str" cm="1">
        <f t="array" ref="Q417">IF(P417="","",(_xlfn.IFS(P417&gt;=95,"優良",P417&gt;=80,"良好",P417&gt;=60,"普通",P417&gt;=50,"やや不良",P417&lt;50,"不良",P417="","")))</f>
        <v>良好</v>
      </c>
      <c r="R417" s="2">
        <f>ROUND(((89+93+83+90+87+76)/6),0)</f>
        <v>86</v>
      </c>
      <c r="S417" s="2">
        <v>0</v>
      </c>
      <c r="T417" s="2">
        <f t="shared" si="45"/>
        <v>86</v>
      </c>
      <c r="U417" s="2" t="str" cm="1">
        <f t="array" ref="U417">IF(T417="","",(_xlfn.IFS(T417&gt;=95,"優良",T417&gt;=80,"良好",T417&gt;=60,"普通",T417&gt;=50,"やや不良",T417&lt;50,"不良",T417="","")))</f>
        <v>良好</v>
      </c>
      <c r="V417" s="3" t="s">
        <v>1120</v>
      </c>
    </row>
    <row r="418" spans="1:22" ht="122.1" customHeight="1" x14ac:dyDescent="0.2">
      <c r="A418" s="7">
        <v>409</v>
      </c>
      <c r="B418" s="4" t="s">
        <v>836</v>
      </c>
      <c r="C418" s="3" t="s">
        <v>1121</v>
      </c>
      <c r="D418" s="3" t="s">
        <v>1122</v>
      </c>
      <c r="E418" s="35" t="s">
        <v>25</v>
      </c>
      <c r="F418" s="40"/>
      <c r="G418" s="34" t="s">
        <v>1123</v>
      </c>
      <c r="H418" s="3" t="s">
        <v>1105</v>
      </c>
      <c r="I418" s="37" t="s">
        <v>1106</v>
      </c>
      <c r="J418" s="4" t="s">
        <v>1107</v>
      </c>
      <c r="K418" s="3" t="s">
        <v>1124</v>
      </c>
      <c r="L418" s="38">
        <v>0.46300000000000002</v>
      </c>
      <c r="M418" s="3" t="s">
        <v>1109</v>
      </c>
      <c r="N418" s="4">
        <f>ROUND(((83+81+90)/3),0)</f>
        <v>85</v>
      </c>
      <c r="O418" s="4">
        <v>0</v>
      </c>
      <c r="P418" s="2">
        <f t="shared" si="42"/>
        <v>85</v>
      </c>
      <c r="Q418" s="2" t="str" cm="1">
        <f t="array" ref="Q418">IF(P418="","",(_xlfn.IFS(P418&gt;=95,"優良",P418&gt;=80,"良好",P418&gt;=60,"普通",P418&gt;=50,"やや不良",P418&lt;50,"不良",P418="","")))</f>
        <v>良好</v>
      </c>
      <c r="R418" s="2">
        <f>ROUND(((66+85+75)/3),0)</f>
        <v>75</v>
      </c>
      <c r="S418" s="2">
        <v>0</v>
      </c>
      <c r="T418" s="2">
        <f t="shared" si="45"/>
        <v>75</v>
      </c>
      <c r="U418" s="2" t="str" cm="1">
        <f t="array" ref="U418">IF(T418="","",(_xlfn.IFS(T418&gt;=95,"優良",T418&gt;=80,"良好",T418&gt;=60,"普通",T418&gt;=50,"やや不良",T418&lt;50,"不良",T418="","")))</f>
        <v>普通</v>
      </c>
      <c r="V418" s="3" t="s">
        <v>1125</v>
      </c>
    </row>
    <row r="419" spans="1:22" ht="174" customHeight="1" x14ac:dyDescent="0.2">
      <c r="A419" s="7">
        <v>410</v>
      </c>
      <c r="B419" s="4" t="s">
        <v>836</v>
      </c>
      <c r="C419" s="3" t="s">
        <v>1126</v>
      </c>
      <c r="D419" s="3" t="s">
        <v>1127</v>
      </c>
      <c r="E419" s="35" t="s">
        <v>25</v>
      </c>
      <c r="F419" s="40"/>
      <c r="G419" s="34" t="s">
        <v>1128</v>
      </c>
      <c r="H419" s="3" t="s">
        <v>1105</v>
      </c>
      <c r="I419" s="37" t="s">
        <v>1106</v>
      </c>
      <c r="J419" s="4" t="s">
        <v>1107</v>
      </c>
      <c r="K419" s="3" t="s">
        <v>1129</v>
      </c>
      <c r="L419" s="38">
        <v>0.14899999999999999</v>
      </c>
      <c r="M419" s="3" t="s">
        <v>1109</v>
      </c>
      <c r="N419" s="4">
        <f>ROUND(((95+84+82+84+79+93+82+79)/8),0)</f>
        <v>85</v>
      </c>
      <c r="O419" s="4">
        <v>0</v>
      </c>
      <c r="P419" s="2">
        <f t="shared" si="42"/>
        <v>85</v>
      </c>
      <c r="Q419" s="2" t="str" cm="1">
        <f t="array" ref="Q419">IF(P419="","",(_xlfn.IFS(P419&gt;=95,"優良",P419&gt;=80,"良好",P419&gt;=60,"普通",P419&gt;=50,"やや不良",P419&lt;50,"不良",P419="","")))</f>
        <v>良好</v>
      </c>
      <c r="R419" s="2">
        <f>ROUND(((96+96+93+80+76+85+76+82)/8),0)</f>
        <v>86</v>
      </c>
      <c r="S419" s="2">
        <v>0</v>
      </c>
      <c r="T419" s="2">
        <f t="shared" si="45"/>
        <v>86</v>
      </c>
      <c r="U419" s="2" t="str" cm="1">
        <f t="array" ref="U419">IF(T419="","",(_xlfn.IFS(T419&gt;=95,"優良",T419&gt;=80,"良好",T419&gt;=60,"普通",T419&gt;=50,"やや不良",T419&lt;50,"不良",T419="","")))</f>
        <v>良好</v>
      </c>
      <c r="V419" s="3" t="s">
        <v>1130</v>
      </c>
    </row>
    <row r="420" spans="1:22" ht="122.1" customHeight="1" x14ac:dyDescent="0.2">
      <c r="A420" s="7">
        <v>411</v>
      </c>
      <c r="B420" s="4" t="s">
        <v>836</v>
      </c>
      <c r="C420" s="3" t="s">
        <v>1131</v>
      </c>
      <c r="D420" s="3" t="s">
        <v>1132</v>
      </c>
      <c r="E420" s="35" t="s">
        <v>25</v>
      </c>
      <c r="F420" s="40"/>
      <c r="G420" s="34" t="s">
        <v>1133</v>
      </c>
      <c r="H420" s="3" t="s">
        <v>1105</v>
      </c>
      <c r="I420" s="37" t="s">
        <v>1106</v>
      </c>
      <c r="J420" s="4" t="s">
        <v>1107</v>
      </c>
      <c r="K420" s="3" t="s">
        <v>1134</v>
      </c>
      <c r="L420" s="38">
        <v>0.23799999999999999</v>
      </c>
      <c r="M420" s="3" t="s">
        <v>1109</v>
      </c>
      <c r="N420" s="4">
        <f>ROUND(((86+89)/2),0)</f>
        <v>88</v>
      </c>
      <c r="O420" s="4">
        <v>0</v>
      </c>
      <c r="P420" s="2">
        <f t="shared" si="42"/>
        <v>88</v>
      </c>
      <c r="Q420" s="2" t="str" cm="1">
        <f t="array" ref="Q420">IF(P420="","",(_xlfn.IFS(P420&gt;=95,"優良",P420&gt;=80,"良好",P420&gt;=60,"普通",P420&gt;=50,"やや不良",P420&lt;50,"不良",P420="","")))</f>
        <v>良好</v>
      </c>
      <c r="R420" s="2">
        <f>ROUND(((85+78)/2),0)</f>
        <v>82</v>
      </c>
      <c r="S420" s="2">
        <v>0</v>
      </c>
      <c r="T420" s="2">
        <f t="shared" si="45"/>
        <v>82</v>
      </c>
      <c r="U420" s="2" t="str" cm="1">
        <f t="array" ref="U420">IF(T420="","",(_xlfn.IFS(T420&gt;=95,"優良",T420&gt;=80,"良好",T420&gt;=60,"普通",T420&gt;=50,"やや不良",T420&lt;50,"不良",T420="","")))</f>
        <v>良好</v>
      </c>
      <c r="V420" s="3" t="s">
        <v>1135</v>
      </c>
    </row>
    <row r="421" spans="1:22" ht="122.1" customHeight="1" x14ac:dyDescent="0.2">
      <c r="A421" s="7">
        <v>412</v>
      </c>
      <c r="B421" s="4" t="s">
        <v>836</v>
      </c>
      <c r="C421" s="3" t="s">
        <v>1136</v>
      </c>
      <c r="D421" s="3" t="s">
        <v>1137</v>
      </c>
      <c r="E421" s="35" t="s">
        <v>25</v>
      </c>
      <c r="F421" s="40"/>
      <c r="G421" s="34" t="s">
        <v>1138</v>
      </c>
      <c r="H421" s="3" t="s">
        <v>1105</v>
      </c>
      <c r="I421" s="37" t="s">
        <v>1106</v>
      </c>
      <c r="J421" s="4" t="s">
        <v>1107</v>
      </c>
      <c r="K421" s="3" t="s">
        <v>1139</v>
      </c>
      <c r="L421" s="38">
        <v>0.20399999999999999</v>
      </c>
      <c r="M421" s="3" t="s">
        <v>1109</v>
      </c>
      <c r="N421" s="4">
        <f>ROUND(((93+84+74)/3),0)</f>
        <v>84</v>
      </c>
      <c r="O421" s="4">
        <v>0</v>
      </c>
      <c r="P421" s="2">
        <f t="shared" si="42"/>
        <v>84</v>
      </c>
      <c r="Q421" s="2" t="str" cm="1">
        <f t="array" ref="Q421">IF(P421="","",(_xlfn.IFS(P421&gt;=95,"優良",P421&gt;=80,"良好",P421&gt;=60,"普通",P421&gt;=50,"やや不良",P421&lt;50,"不良",P421="","")))</f>
        <v>良好</v>
      </c>
      <c r="R421" s="2">
        <f>ROUND(((83+76+82)/3),0)</f>
        <v>80</v>
      </c>
      <c r="S421" s="2">
        <v>0</v>
      </c>
      <c r="T421" s="2">
        <f t="shared" si="45"/>
        <v>80</v>
      </c>
      <c r="U421" s="2" t="str" cm="1">
        <f t="array" ref="U421">IF(T421="","",(_xlfn.IFS(T421&gt;=95,"優良",T421&gt;=80,"良好",T421&gt;=60,"普通",T421&gt;=50,"やや不良",T421&lt;50,"不良",T421="","")))</f>
        <v>良好</v>
      </c>
      <c r="V421" s="3" t="s">
        <v>1140</v>
      </c>
    </row>
    <row r="422" spans="1:22" ht="122.1" customHeight="1" x14ac:dyDescent="0.2">
      <c r="A422" s="7">
        <v>413</v>
      </c>
      <c r="B422" s="4" t="s">
        <v>836</v>
      </c>
      <c r="C422" s="3" t="s">
        <v>1141</v>
      </c>
      <c r="D422" s="3" t="s">
        <v>1142</v>
      </c>
      <c r="E422" s="35" t="s">
        <v>25</v>
      </c>
      <c r="F422" s="40"/>
      <c r="G422" s="34" t="s">
        <v>1143</v>
      </c>
      <c r="H422" s="3" t="s">
        <v>1144</v>
      </c>
      <c r="I422" s="37" t="s">
        <v>1106</v>
      </c>
      <c r="J422" s="4" t="s">
        <v>1107</v>
      </c>
      <c r="K422" s="3" t="s">
        <v>1145</v>
      </c>
      <c r="L422" s="38">
        <v>0.26900000000000002</v>
      </c>
      <c r="M422" s="3" t="s">
        <v>1146</v>
      </c>
      <c r="N422" s="4">
        <f>ROUND(((86+99)/2),0)</f>
        <v>93</v>
      </c>
      <c r="O422" s="4">
        <v>0</v>
      </c>
      <c r="P422" s="2">
        <f t="shared" si="42"/>
        <v>93</v>
      </c>
      <c r="Q422" s="2" t="str" cm="1">
        <f t="array" ref="Q422">IF(P422="","",(_xlfn.IFS(P422&gt;=95,"優良",P422&gt;=80,"良好",P422&gt;=60,"普通",P422&gt;=50,"やや不良",P422&lt;50,"不良",P422="","")))</f>
        <v>良好</v>
      </c>
      <c r="R422" s="2">
        <f>ROUND(((93+94)/2),0)</f>
        <v>94</v>
      </c>
      <c r="S422" s="2">
        <v>0</v>
      </c>
      <c r="T422" s="2">
        <f t="shared" si="45"/>
        <v>94</v>
      </c>
      <c r="U422" s="2" t="str" cm="1">
        <f t="array" ref="U422">IF(T422="","",(_xlfn.IFS(T422&gt;=95,"優良",T422&gt;=80,"良好",T422&gt;=60,"普通",T422&gt;=50,"やや不良",T422&lt;50,"不良",T422="","")))</f>
        <v>良好</v>
      </c>
      <c r="V422" s="3" t="s">
        <v>1147</v>
      </c>
    </row>
    <row r="423" spans="1:22" ht="122.1" customHeight="1" x14ac:dyDescent="0.2">
      <c r="A423" s="7">
        <v>414</v>
      </c>
      <c r="B423" s="4" t="s">
        <v>836</v>
      </c>
      <c r="C423" s="3" t="s">
        <v>1148</v>
      </c>
      <c r="D423" s="3" t="s">
        <v>1149</v>
      </c>
      <c r="E423" s="35" t="s">
        <v>25</v>
      </c>
      <c r="F423" s="40"/>
      <c r="G423" s="34" t="s">
        <v>1150</v>
      </c>
      <c r="H423" s="3" t="s">
        <v>1105</v>
      </c>
      <c r="I423" s="37" t="s">
        <v>1106</v>
      </c>
      <c r="J423" s="4" t="s">
        <v>1107</v>
      </c>
      <c r="K423" s="3" t="s">
        <v>1151</v>
      </c>
      <c r="L423" s="38">
        <v>0.20699999999999999</v>
      </c>
      <c r="M423" s="3" t="s">
        <v>1146</v>
      </c>
      <c r="N423" s="4">
        <f>ROUND(((94+99)/2),0)</f>
        <v>97</v>
      </c>
      <c r="O423" s="4">
        <v>0</v>
      </c>
      <c r="P423" s="2">
        <f t="shared" si="42"/>
        <v>97</v>
      </c>
      <c r="Q423" s="2" t="str" cm="1">
        <f t="array" ref="Q423">IF(P423="","",(_xlfn.IFS(P423&gt;=95,"優良",P423&gt;=80,"良好",P423&gt;=60,"普通",P423&gt;=50,"やや不良",P423&lt;50,"不良",P423="","")))</f>
        <v>優良</v>
      </c>
      <c r="R423" s="2">
        <f>ROUND(((92+97)/2),0)</f>
        <v>95</v>
      </c>
      <c r="S423" s="2">
        <v>0</v>
      </c>
      <c r="T423" s="2">
        <f t="shared" si="45"/>
        <v>95</v>
      </c>
      <c r="U423" s="2" t="str" cm="1">
        <f t="array" ref="U423">IF(T423="","",(_xlfn.IFS(T423&gt;=95,"優良",T423&gt;=80,"良好",T423&gt;=60,"普通",T423&gt;=50,"やや不良",T423&lt;50,"不良",T423="","")))</f>
        <v>優良</v>
      </c>
      <c r="V423" s="3" t="s">
        <v>1152</v>
      </c>
    </row>
    <row r="424" spans="1:22" ht="122.1" customHeight="1" x14ac:dyDescent="0.2">
      <c r="A424" s="7">
        <v>415</v>
      </c>
      <c r="B424" s="4" t="s">
        <v>836</v>
      </c>
      <c r="C424" s="3" t="s">
        <v>1153</v>
      </c>
      <c r="D424" s="3" t="s">
        <v>1154</v>
      </c>
      <c r="E424" s="35" t="s">
        <v>25</v>
      </c>
      <c r="F424" s="40"/>
      <c r="G424" s="34" t="s">
        <v>1155</v>
      </c>
      <c r="H424" s="3" t="s">
        <v>1105</v>
      </c>
      <c r="I424" s="37" t="s">
        <v>1106</v>
      </c>
      <c r="J424" s="4" t="s">
        <v>1107</v>
      </c>
      <c r="K424" s="3" t="s">
        <v>1156</v>
      </c>
      <c r="L424" s="38">
        <v>0.44700000000000001</v>
      </c>
      <c r="M424" s="3" t="s">
        <v>1146</v>
      </c>
      <c r="N424" s="4">
        <f>ROUND(((93+95+93)/3),0)</f>
        <v>94</v>
      </c>
      <c r="O424" s="4">
        <v>0</v>
      </c>
      <c r="P424" s="2">
        <f t="shared" si="42"/>
        <v>94</v>
      </c>
      <c r="Q424" s="2" t="str" cm="1">
        <f t="array" ref="Q424">IF(P424="","",(_xlfn.IFS(P424&gt;=95,"優良",P424&gt;=80,"良好",P424&gt;=60,"普通",P424&gt;=50,"やや不良",P424&lt;50,"不良",P424="","")))</f>
        <v>良好</v>
      </c>
      <c r="R424" s="2">
        <f>ROUND(((95+96+90)/3),0)</f>
        <v>94</v>
      </c>
      <c r="S424" s="2">
        <v>0</v>
      </c>
      <c r="T424" s="2">
        <f t="shared" si="45"/>
        <v>94</v>
      </c>
      <c r="U424" s="2" t="str" cm="1">
        <f t="array" ref="U424">IF(T424="","",(_xlfn.IFS(T424&gt;=95,"優良",T424&gt;=80,"良好",T424&gt;=60,"普通",T424&gt;=50,"やや不良",T424&lt;50,"不良",T424="","")))</f>
        <v>良好</v>
      </c>
      <c r="V424" s="3" t="s">
        <v>1157</v>
      </c>
    </row>
    <row r="425" spans="1:22" ht="122.1" customHeight="1" x14ac:dyDescent="0.2">
      <c r="A425" s="7">
        <v>416</v>
      </c>
      <c r="B425" s="4" t="s">
        <v>836</v>
      </c>
      <c r="C425" s="3" t="s">
        <v>1158</v>
      </c>
      <c r="D425" s="3" t="s">
        <v>1159</v>
      </c>
      <c r="E425" s="35" t="s">
        <v>25</v>
      </c>
      <c r="F425" s="40"/>
      <c r="G425" s="34" t="s">
        <v>1160</v>
      </c>
      <c r="H425" s="3" t="s">
        <v>1105</v>
      </c>
      <c r="I425" s="37" t="s">
        <v>1106</v>
      </c>
      <c r="J425" s="4" t="s">
        <v>1107</v>
      </c>
      <c r="K425" s="3" t="s">
        <v>1161</v>
      </c>
      <c r="L425" s="38">
        <v>0.30299999999999999</v>
      </c>
      <c r="M425" s="3" t="s">
        <v>1146</v>
      </c>
      <c r="N425" s="4">
        <f>ROUND(((96+93+96+93)/4),0)</f>
        <v>95</v>
      </c>
      <c r="O425" s="4">
        <v>0</v>
      </c>
      <c r="P425" s="2">
        <f t="shared" si="42"/>
        <v>95</v>
      </c>
      <c r="Q425" s="2" t="str" cm="1">
        <f t="array" ref="Q425">IF(P425="","",(_xlfn.IFS(P425&gt;=95,"優良",P425&gt;=80,"良好",P425&gt;=60,"普通",P425&gt;=50,"やや不良",P425&lt;50,"不良",P425="","")))</f>
        <v>優良</v>
      </c>
      <c r="R425" s="2">
        <f>ROUND(((91+97+96+93)/4),0)</f>
        <v>94</v>
      </c>
      <c r="S425" s="2">
        <v>0</v>
      </c>
      <c r="T425" s="2">
        <f t="shared" si="45"/>
        <v>94</v>
      </c>
      <c r="U425" s="2" t="str" cm="1">
        <f t="array" ref="U425">IF(T425="","",(_xlfn.IFS(T425&gt;=95,"優良",T425&gt;=80,"良好",T425&gt;=60,"普通",T425&gt;=50,"やや不良",T425&lt;50,"不良",T425="","")))</f>
        <v>良好</v>
      </c>
      <c r="V425" s="3" t="s">
        <v>1162</v>
      </c>
    </row>
    <row r="426" spans="1:22" ht="122.1" customHeight="1" x14ac:dyDescent="0.2">
      <c r="A426" s="7">
        <v>417</v>
      </c>
      <c r="B426" s="4" t="s">
        <v>836</v>
      </c>
      <c r="C426" s="3" t="s">
        <v>1163</v>
      </c>
      <c r="D426" s="3" t="s">
        <v>1164</v>
      </c>
      <c r="E426" s="35" t="s">
        <v>25</v>
      </c>
      <c r="F426" s="40"/>
      <c r="G426" s="34" t="s">
        <v>1165</v>
      </c>
      <c r="H426" s="3" t="s">
        <v>1105</v>
      </c>
      <c r="I426" s="37" t="s">
        <v>1106</v>
      </c>
      <c r="J426" s="4" t="s">
        <v>1107</v>
      </c>
      <c r="K426" s="3" t="s">
        <v>1166</v>
      </c>
      <c r="L426" s="38">
        <v>0.504</v>
      </c>
      <c r="M426" s="3" t="s">
        <v>1146</v>
      </c>
      <c r="N426" s="4">
        <f>ROUND(((94+89)/2),0)</f>
        <v>92</v>
      </c>
      <c r="O426" s="4">
        <v>0</v>
      </c>
      <c r="P426" s="2">
        <f t="shared" si="42"/>
        <v>92</v>
      </c>
      <c r="Q426" s="2" t="str" cm="1">
        <f t="array" ref="Q426">IF(P426="","",(_xlfn.IFS(P426&gt;=95,"優良",P426&gt;=80,"良好",P426&gt;=60,"普通",P426&gt;=50,"やや不良",P426&lt;50,"不良",P426="","")))</f>
        <v>良好</v>
      </c>
      <c r="R426" s="2">
        <f>ROUND(((96+89)/2),0)</f>
        <v>93</v>
      </c>
      <c r="S426" s="2">
        <v>0</v>
      </c>
      <c r="T426" s="2">
        <f t="shared" si="45"/>
        <v>93</v>
      </c>
      <c r="U426" s="2" t="str" cm="1">
        <f t="array" ref="U426">IF(T426="","",(_xlfn.IFS(T426&gt;=95,"優良",T426&gt;=80,"良好",T426&gt;=60,"普通",T426&gt;=50,"やや不良",T426&lt;50,"不良",T426="","")))</f>
        <v>良好</v>
      </c>
      <c r="V426" s="3" t="s">
        <v>1167</v>
      </c>
    </row>
    <row r="427" spans="1:22" ht="122.1" customHeight="1" x14ac:dyDescent="0.2">
      <c r="A427" s="7">
        <v>418</v>
      </c>
      <c r="B427" s="4" t="s">
        <v>836</v>
      </c>
      <c r="C427" s="3" t="s">
        <v>1168</v>
      </c>
      <c r="D427" s="3" t="s">
        <v>1169</v>
      </c>
      <c r="E427" s="35" t="s">
        <v>25</v>
      </c>
      <c r="F427" s="40"/>
      <c r="G427" s="34" t="s">
        <v>1170</v>
      </c>
      <c r="H427" s="3" t="s">
        <v>1105</v>
      </c>
      <c r="I427" s="37" t="s">
        <v>1106</v>
      </c>
      <c r="J427" s="4" t="s">
        <v>1107</v>
      </c>
      <c r="K427" s="3" t="s">
        <v>1171</v>
      </c>
      <c r="L427" s="38">
        <v>0.625</v>
      </c>
      <c r="M427" s="3" t="s">
        <v>1146</v>
      </c>
      <c r="N427" s="4">
        <f>ROUND(((76+95)/2),0)</f>
        <v>86</v>
      </c>
      <c r="O427" s="4">
        <v>0</v>
      </c>
      <c r="P427" s="2">
        <f t="shared" si="42"/>
        <v>86</v>
      </c>
      <c r="Q427" s="2" t="str" cm="1">
        <f t="array" ref="Q427">IF(P427="","",(_xlfn.IFS(P427&gt;=95,"優良",P427&gt;=80,"良好",P427&gt;=60,"普通",P427&gt;=50,"やや不良",P427&lt;50,"不良",P427="","")))</f>
        <v>良好</v>
      </c>
      <c r="R427" s="2">
        <f>ROUND(((86+94)/2),0)</f>
        <v>90</v>
      </c>
      <c r="S427" s="2">
        <v>0</v>
      </c>
      <c r="T427" s="2">
        <f t="shared" si="45"/>
        <v>90</v>
      </c>
      <c r="U427" s="2" t="str" cm="1">
        <f t="array" ref="U427">IF(T427="","",(_xlfn.IFS(T427&gt;=95,"優良",T427&gt;=80,"良好",T427&gt;=60,"普通",T427&gt;=50,"やや不良",T427&lt;50,"不良",T427="","")))</f>
        <v>良好</v>
      </c>
      <c r="V427" s="3" t="s">
        <v>1172</v>
      </c>
    </row>
    <row r="428" spans="1:22" ht="122.1" customHeight="1" x14ac:dyDescent="0.2">
      <c r="A428" s="7">
        <v>419</v>
      </c>
      <c r="B428" s="4" t="s">
        <v>836</v>
      </c>
      <c r="C428" s="3" t="s">
        <v>1173</v>
      </c>
      <c r="D428" s="3" t="s">
        <v>1174</v>
      </c>
      <c r="E428" s="35" t="s">
        <v>25</v>
      </c>
      <c r="F428" s="40"/>
      <c r="G428" s="34" t="s">
        <v>1175</v>
      </c>
      <c r="H428" s="3" t="s">
        <v>1105</v>
      </c>
      <c r="I428" s="37" t="s">
        <v>1106</v>
      </c>
      <c r="J428" s="4" t="s">
        <v>1107</v>
      </c>
      <c r="K428" s="3" t="s">
        <v>1176</v>
      </c>
      <c r="L428" s="38">
        <v>0.41299999999999998</v>
      </c>
      <c r="M428" s="3" t="s">
        <v>1146</v>
      </c>
      <c r="N428" s="4">
        <f>ROUND(((99+94+98)/3),0)</f>
        <v>97</v>
      </c>
      <c r="O428" s="4">
        <v>0</v>
      </c>
      <c r="P428" s="2">
        <f t="shared" si="42"/>
        <v>97</v>
      </c>
      <c r="Q428" s="2" t="str" cm="1">
        <f t="array" ref="Q428">IF(P428="","",(_xlfn.IFS(P428&gt;=95,"優良",P428&gt;=80,"良好",P428&gt;=60,"普通",P428&gt;=50,"やや不良",P428&lt;50,"不良",P428="","")))</f>
        <v>優良</v>
      </c>
      <c r="R428" s="2">
        <f>ROUND(((98+93+94)/3),0)</f>
        <v>95</v>
      </c>
      <c r="S428" s="2">
        <v>0</v>
      </c>
      <c r="T428" s="2">
        <f t="shared" si="45"/>
        <v>95</v>
      </c>
      <c r="U428" s="2" t="str" cm="1">
        <f t="array" ref="U428">IF(T428="","",(_xlfn.IFS(T428&gt;=95,"優良",T428&gt;=80,"良好",T428&gt;=60,"普通",T428&gt;=50,"やや不良",T428&lt;50,"不良",T428="","")))</f>
        <v>優良</v>
      </c>
      <c r="V428" s="3" t="s">
        <v>1177</v>
      </c>
    </row>
    <row r="429" spans="1:22" ht="122.1" customHeight="1" x14ac:dyDescent="0.2">
      <c r="A429" s="7">
        <v>420</v>
      </c>
      <c r="B429" s="4" t="s">
        <v>836</v>
      </c>
      <c r="C429" s="3" t="s">
        <v>1178</v>
      </c>
      <c r="D429" s="3" t="s">
        <v>1179</v>
      </c>
      <c r="E429" s="35" t="s">
        <v>25</v>
      </c>
      <c r="F429" s="40"/>
      <c r="G429" s="34" t="s">
        <v>1180</v>
      </c>
      <c r="H429" s="3" t="s">
        <v>1105</v>
      </c>
      <c r="I429" s="37" t="s">
        <v>1106</v>
      </c>
      <c r="J429" s="4" t="s">
        <v>1107</v>
      </c>
      <c r="K429" s="3" t="s">
        <v>1181</v>
      </c>
      <c r="L429" s="38">
        <v>0.36699999999999999</v>
      </c>
      <c r="M429" s="3" t="s">
        <v>1146</v>
      </c>
      <c r="N429" s="4">
        <v>74</v>
      </c>
      <c r="O429" s="4">
        <v>0</v>
      </c>
      <c r="P429" s="2">
        <f t="shared" si="42"/>
        <v>74</v>
      </c>
      <c r="Q429" s="2" t="str" cm="1">
        <f t="array" ref="Q429">IF(P429="","",(_xlfn.IFS(P429&gt;=95,"優良",P429&gt;=80,"良好",P429&gt;=60,"普通",P429&gt;=50,"やや不良",P429&lt;50,"不良",P429="","")))</f>
        <v>普通</v>
      </c>
      <c r="R429" s="2">
        <v>71</v>
      </c>
      <c r="S429" s="2">
        <v>0</v>
      </c>
      <c r="T429" s="2">
        <f t="shared" si="45"/>
        <v>71</v>
      </c>
      <c r="U429" s="2" t="str" cm="1">
        <f t="array" ref="U429">IF(T429="","",(_xlfn.IFS(T429&gt;=95,"優良",T429&gt;=80,"良好",T429&gt;=60,"普通",T429&gt;=50,"やや不良",T429&lt;50,"不良",T429="","")))</f>
        <v>普通</v>
      </c>
      <c r="V429" s="3" t="s">
        <v>1182</v>
      </c>
    </row>
    <row r="430" spans="1:22" ht="150" customHeight="1" x14ac:dyDescent="0.2">
      <c r="A430" s="7">
        <v>421</v>
      </c>
      <c r="B430" s="4" t="s">
        <v>836</v>
      </c>
      <c r="C430" s="3" t="s">
        <v>1183</v>
      </c>
      <c r="D430" s="3" t="s">
        <v>1184</v>
      </c>
      <c r="E430" s="35" t="s">
        <v>25</v>
      </c>
      <c r="F430" s="40"/>
      <c r="G430" s="34" t="s">
        <v>1185</v>
      </c>
      <c r="H430" s="3" t="s">
        <v>1105</v>
      </c>
      <c r="I430" s="37" t="s">
        <v>1106</v>
      </c>
      <c r="J430" s="4" t="s">
        <v>1107</v>
      </c>
      <c r="K430" s="3" t="s">
        <v>1186</v>
      </c>
      <c r="L430" s="38">
        <v>0.20799999999999999</v>
      </c>
      <c r="M430" s="3" t="s">
        <v>1146</v>
      </c>
      <c r="N430" s="4">
        <v>93</v>
      </c>
      <c r="O430" s="4">
        <v>0</v>
      </c>
      <c r="P430" s="2">
        <f t="shared" si="42"/>
        <v>93</v>
      </c>
      <c r="Q430" s="2" t="str" cm="1">
        <f t="array" ref="Q430">IF(P430="","",(_xlfn.IFS(P430&gt;=95,"優良",P430&gt;=80,"良好",P430&gt;=60,"普通",P430&gt;=50,"やや不良",P430&lt;50,"不良",P430="","")))</f>
        <v>良好</v>
      </c>
      <c r="R430" s="2">
        <v>87</v>
      </c>
      <c r="S430" s="2">
        <v>0</v>
      </c>
      <c r="T430" s="2">
        <f t="shared" si="45"/>
        <v>87</v>
      </c>
      <c r="U430" s="2" t="str" cm="1">
        <f t="array" ref="U430">IF(T430="","",(_xlfn.IFS(T430&gt;=95,"優良",T430&gt;=80,"良好",T430&gt;=60,"普通",T430&gt;=50,"やや不良",T430&lt;50,"不良",T430="","")))</f>
        <v>良好</v>
      </c>
      <c r="V430" s="3" t="s">
        <v>1187</v>
      </c>
    </row>
    <row r="431" spans="1:22" ht="132.6" customHeight="1" x14ac:dyDescent="0.2">
      <c r="A431" s="7">
        <v>422</v>
      </c>
      <c r="B431" s="4" t="s">
        <v>836</v>
      </c>
      <c r="C431" s="3" t="s">
        <v>1188</v>
      </c>
      <c r="D431" s="3" t="s">
        <v>1189</v>
      </c>
      <c r="E431" s="35" t="s">
        <v>32</v>
      </c>
      <c r="F431" s="40"/>
      <c r="G431" s="34" t="s">
        <v>1190</v>
      </c>
      <c r="H431" s="3" t="s">
        <v>1191</v>
      </c>
      <c r="I431" s="37" t="s">
        <v>1192</v>
      </c>
      <c r="J431" s="4" t="s">
        <v>33</v>
      </c>
      <c r="K431" s="3" t="s">
        <v>1193</v>
      </c>
      <c r="L431" s="38"/>
      <c r="M431" s="3" t="s">
        <v>1194</v>
      </c>
      <c r="N431" s="32"/>
      <c r="O431" s="32"/>
      <c r="P431" s="33" t="str">
        <f t="shared" si="42"/>
        <v/>
      </c>
      <c r="Q431" s="33" t="str" cm="1">
        <f t="array" ref="Q431">IF(P431="","",(_xlfn.IFS(P431&gt;=95,"優良",P431&gt;=80,"良好",P431&gt;=60,"普通",P431&gt;=50,"やや不良",P431&lt;50,"不良",P431="","")))</f>
        <v/>
      </c>
      <c r="R431" s="2">
        <v>99</v>
      </c>
      <c r="S431" s="2">
        <v>5</v>
      </c>
      <c r="T431" s="2">
        <f t="shared" si="45"/>
        <v>104</v>
      </c>
      <c r="U431" s="2" t="str" cm="1">
        <f t="array" ref="U431">IF(T431="","",(_xlfn.IFS(T431&gt;=95,"優良",T431&gt;=80,"良好",T431&gt;=60,"普通",T431&gt;=50,"やや不良",T431&lt;50,"不良",T431="","")))</f>
        <v>優良</v>
      </c>
      <c r="V431" s="3" t="s">
        <v>1195</v>
      </c>
    </row>
    <row r="432" spans="1:22" ht="57" customHeight="1" x14ac:dyDescent="0.2">
      <c r="A432" s="7">
        <v>423</v>
      </c>
      <c r="B432" s="4" t="s">
        <v>836</v>
      </c>
      <c r="C432" s="3" t="s">
        <v>1196</v>
      </c>
      <c r="D432" s="3" t="s">
        <v>1197</v>
      </c>
      <c r="E432" s="35" t="s">
        <v>32</v>
      </c>
      <c r="F432" s="40"/>
      <c r="G432" s="34"/>
      <c r="H432" s="3"/>
      <c r="I432" s="37"/>
      <c r="J432" s="4"/>
      <c r="K432" s="3"/>
      <c r="L432" s="38"/>
      <c r="M432" s="3"/>
      <c r="N432" s="4">
        <v>98</v>
      </c>
      <c r="O432" s="4">
        <v>5</v>
      </c>
      <c r="P432" s="2">
        <f t="shared" si="42"/>
        <v>103</v>
      </c>
      <c r="Q432" s="2" t="str" cm="1">
        <f t="array" ref="Q432">IF(P432="","",(_xlfn.IFS(P432&gt;=95,"優良",P432&gt;=80,"良好",P432&gt;=60,"普通",P432&gt;=50,"やや不良",P432&lt;50,"不良",P432="","")))</f>
        <v>優良</v>
      </c>
      <c r="R432" s="2">
        <v>100</v>
      </c>
      <c r="S432" s="2">
        <v>5</v>
      </c>
      <c r="T432" s="2">
        <f t="shared" si="45"/>
        <v>105</v>
      </c>
      <c r="U432" s="2" t="str" cm="1">
        <f t="array" ref="U432">IF(T432="","",(_xlfn.IFS(T432&gt;=95,"優良",T432&gt;=80,"良好",T432&gt;=60,"普通",T432&gt;=50,"やや不良",T432&lt;50,"不良",T432="","")))</f>
        <v>優良</v>
      </c>
      <c r="V432" s="3" t="s">
        <v>1198</v>
      </c>
    </row>
    <row r="433" spans="1:22" ht="70.05" customHeight="1" x14ac:dyDescent="0.2">
      <c r="A433" s="7">
        <v>424</v>
      </c>
      <c r="B433" s="4" t="s">
        <v>1199</v>
      </c>
      <c r="C433" s="3" t="s">
        <v>1200</v>
      </c>
      <c r="D433" s="3" t="s">
        <v>1201</v>
      </c>
      <c r="E433" s="35" t="s">
        <v>25</v>
      </c>
      <c r="F433" s="40"/>
      <c r="G433" s="34"/>
      <c r="H433" s="3"/>
      <c r="I433" s="37"/>
      <c r="J433" s="4"/>
      <c r="K433" s="3"/>
      <c r="L433" s="38"/>
      <c r="M433" s="3"/>
      <c r="N433" s="4">
        <v>86</v>
      </c>
      <c r="O433" s="4">
        <v>0</v>
      </c>
      <c r="P433" s="2">
        <f t="shared" si="42"/>
        <v>86</v>
      </c>
      <c r="Q433" s="2" t="str" cm="1">
        <f t="array" ref="Q433">IF(P433="","",(_xlfn.IFS(P433&gt;=95,"優良",P433&gt;=80,"良好",P433&gt;=60,"普通",P433&gt;=50,"やや不良",P433&lt;50,"不良",P433="","")))</f>
        <v>良好</v>
      </c>
      <c r="R433" s="2">
        <v>91</v>
      </c>
      <c r="S433" s="2">
        <v>0</v>
      </c>
      <c r="T433" s="2">
        <f t="shared" si="45"/>
        <v>91</v>
      </c>
      <c r="U433" s="2" t="s">
        <v>136</v>
      </c>
      <c r="V433" s="3" t="s">
        <v>1202</v>
      </c>
    </row>
    <row r="434" spans="1:22" ht="83.1" customHeight="1" x14ac:dyDescent="0.2">
      <c r="A434" s="7">
        <v>425</v>
      </c>
      <c r="B434" s="4" t="s">
        <v>1199</v>
      </c>
      <c r="C434" s="3" t="s">
        <v>1203</v>
      </c>
      <c r="D434" s="3" t="s">
        <v>1204</v>
      </c>
      <c r="E434" s="35" t="s">
        <v>25</v>
      </c>
      <c r="F434" s="40"/>
      <c r="G434" s="34"/>
      <c r="H434" s="3"/>
      <c r="I434" s="37"/>
      <c r="J434" s="4"/>
      <c r="K434" s="3"/>
      <c r="L434" s="38"/>
      <c r="M434" s="3"/>
      <c r="N434" s="4">
        <v>90</v>
      </c>
      <c r="O434" s="4">
        <v>0</v>
      </c>
      <c r="P434" s="2">
        <f t="shared" si="42"/>
        <v>90</v>
      </c>
      <c r="Q434" s="2" t="str" cm="1">
        <f t="array" ref="Q434">IF(P434="","",(_xlfn.IFS(P434&gt;=95,"優良",P434&gt;=80,"良好",P434&gt;=60,"普通",P434&gt;=50,"やや不良",P434&lt;50,"不良",P434="","")))</f>
        <v>良好</v>
      </c>
      <c r="R434" s="2">
        <v>73</v>
      </c>
      <c r="S434" s="2">
        <v>0</v>
      </c>
      <c r="T434" s="2">
        <f>IF(R434+S434&gt;120,"エラー",IF(R434+S434=0,"",R434+S434))</f>
        <v>73</v>
      </c>
      <c r="U434" s="2" t="str" cm="1">
        <f t="array" ref="U434">IF(T434="","",(_xlfn.IFS(T434&gt;=95,"優良",T434&gt;=80,"良好",T434&gt;=60,"普通",T434&gt;=50,"やや不良",T434&lt;50,"不良",T434="","")))</f>
        <v>普通</v>
      </c>
      <c r="V434" s="3" t="s">
        <v>1205</v>
      </c>
    </row>
    <row r="435" spans="1:22" ht="57" customHeight="1" x14ac:dyDescent="0.2">
      <c r="A435" s="7">
        <v>426</v>
      </c>
      <c r="B435" s="4" t="s">
        <v>1199</v>
      </c>
      <c r="C435" s="3" t="s">
        <v>1206</v>
      </c>
      <c r="D435" s="3" t="s">
        <v>1207</v>
      </c>
      <c r="E435" s="35" t="s">
        <v>25</v>
      </c>
      <c r="F435" s="40"/>
      <c r="G435" s="34"/>
      <c r="H435" s="3"/>
      <c r="I435" s="37"/>
      <c r="J435" s="4"/>
      <c r="K435" s="3"/>
      <c r="L435" s="38"/>
      <c r="M435" s="3"/>
      <c r="N435" s="4">
        <v>97</v>
      </c>
      <c r="O435" s="4">
        <v>0</v>
      </c>
      <c r="P435" s="2">
        <f t="shared" si="42"/>
        <v>97</v>
      </c>
      <c r="Q435" s="2" t="str" cm="1">
        <f t="array" ref="Q435">IF(P435="","",(_xlfn.IFS(P435&gt;=95,"優良",P435&gt;=80,"良好",P435&gt;=60,"普通",P435&gt;=50,"やや不良",P435&lt;50,"不良",P435="","")))</f>
        <v>優良</v>
      </c>
      <c r="R435" s="2">
        <v>98</v>
      </c>
      <c r="S435" s="2">
        <v>0</v>
      </c>
      <c r="T435" s="2">
        <f t="shared" ref="T435:T441" si="46">IF(R435+S435&gt;120,"エラー",IF(R435+S435=0,"",R435+S435))</f>
        <v>98</v>
      </c>
      <c r="U435" s="2" t="str" cm="1">
        <f t="array" ref="U435">IF(T435="","",(_xlfn.IFS(T435&gt;=95,"優良",T435&gt;=80,"良好",T435&gt;=60,"普通",T435&gt;=50,"やや不良",T435&lt;50,"不良",T435="","")))</f>
        <v>優良</v>
      </c>
      <c r="V435" s="3" t="s">
        <v>1208</v>
      </c>
    </row>
    <row r="436" spans="1:22" ht="70.05" customHeight="1" x14ac:dyDescent="0.2">
      <c r="A436" s="7">
        <v>427</v>
      </c>
      <c r="B436" s="4" t="s">
        <v>1199</v>
      </c>
      <c r="C436" s="3" t="s">
        <v>1209</v>
      </c>
      <c r="D436" s="3" t="s">
        <v>1204</v>
      </c>
      <c r="E436" s="35" t="s">
        <v>25</v>
      </c>
      <c r="F436" s="40"/>
      <c r="G436" s="34"/>
      <c r="H436" s="3"/>
      <c r="I436" s="37"/>
      <c r="J436" s="4"/>
      <c r="K436" s="3"/>
      <c r="L436" s="38"/>
      <c r="M436" s="3"/>
      <c r="N436" s="4">
        <v>99</v>
      </c>
      <c r="O436" s="4">
        <v>0</v>
      </c>
      <c r="P436" s="2">
        <f t="shared" si="42"/>
        <v>99</v>
      </c>
      <c r="Q436" s="2" t="str" cm="1">
        <f t="array" ref="Q436">IF(P436="","",(_xlfn.IFS(P436&gt;=95,"優良",P436&gt;=80,"良好",P436&gt;=60,"普通",P436&gt;=50,"やや不良",P436&lt;50,"不良",P436="","")))</f>
        <v>優良</v>
      </c>
      <c r="R436" s="2">
        <v>99</v>
      </c>
      <c r="S436" s="2">
        <v>0</v>
      </c>
      <c r="T436" s="2">
        <f t="shared" si="46"/>
        <v>99</v>
      </c>
      <c r="U436" s="2" t="str" cm="1">
        <f t="array" ref="U436">IF(T436="","",(_xlfn.IFS(T436&gt;=95,"優良",T436&gt;=80,"良好",T436&gt;=60,"普通",T436&gt;=50,"やや不良",T436&lt;50,"不良",T436="","")))</f>
        <v>優良</v>
      </c>
      <c r="V436" s="3" t="s">
        <v>1210</v>
      </c>
    </row>
    <row r="437" spans="1:22" ht="109.05" customHeight="1" x14ac:dyDescent="0.2">
      <c r="A437" s="7">
        <v>428</v>
      </c>
      <c r="B437" s="4" t="s">
        <v>1199</v>
      </c>
      <c r="C437" s="3" t="s">
        <v>1211</v>
      </c>
      <c r="D437" s="3" t="s">
        <v>1212</v>
      </c>
      <c r="E437" s="35" t="s">
        <v>110</v>
      </c>
      <c r="F437" s="40"/>
      <c r="G437" s="34"/>
      <c r="H437" s="3"/>
      <c r="I437" s="37"/>
      <c r="J437" s="4"/>
      <c r="K437" s="3"/>
      <c r="L437" s="38"/>
      <c r="M437" s="3"/>
      <c r="N437" s="4">
        <v>72</v>
      </c>
      <c r="O437" s="4">
        <v>-5</v>
      </c>
      <c r="P437" s="2">
        <f t="shared" si="42"/>
        <v>67</v>
      </c>
      <c r="Q437" s="2" t="str" cm="1">
        <f t="array" ref="Q437">IF(P437="","",(_xlfn.IFS(P437&gt;=95,"優良",P437&gt;=80,"良好",P437&gt;=60,"普通",P437&gt;=50,"やや不良",P437&lt;50,"不良",P437="","")))</f>
        <v>普通</v>
      </c>
      <c r="R437" s="2">
        <v>79</v>
      </c>
      <c r="S437" s="2">
        <v>-5</v>
      </c>
      <c r="T437" s="2">
        <f t="shared" si="46"/>
        <v>74</v>
      </c>
      <c r="U437" s="2" t="str" cm="1">
        <f t="array" ref="U437">IF(T437="","",(_xlfn.IFS(T437&gt;=95,"優良",T437&gt;=80,"良好",T437&gt;=60,"普通",T437&gt;=50,"やや不良",T437&lt;50,"不良",T437="","")))</f>
        <v>普通</v>
      </c>
      <c r="V437" s="3" t="s">
        <v>1213</v>
      </c>
    </row>
    <row r="438" spans="1:22" ht="70.05" customHeight="1" x14ac:dyDescent="0.2">
      <c r="A438" s="7">
        <v>429</v>
      </c>
      <c r="B438" s="4" t="s">
        <v>1199</v>
      </c>
      <c r="C438" s="3" t="s">
        <v>1214</v>
      </c>
      <c r="D438" s="3" t="s">
        <v>1212</v>
      </c>
      <c r="E438" s="35" t="s">
        <v>32</v>
      </c>
      <c r="F438" s="40"/>
      <c r="G438" s="34"/>
      <c r="H438" s="3"/>
      <c r="I438" s="37"/>
      <c r="J438" s="4"/>
      <c r="K438" s="3"/>
      <c r="L438" s="38"/>
      <c r="M438" s="3"/>
      <c r="N438" s="4">
        <v>98</v>
      </c>
      <c r="O438" s="4">
        <v>0</v>
      </c>
      <c r="P438" s="2">
        <f t="shared" si="42"/>
        <v>98</v>
      </c>
      <c r="Q438" s="2" t="str" cm="1">
        <f t="array" ref="Q438">IF(P438="","",(_xlfn.IFS(P438&gt;=95,"優良",P438&gt;=80,"良好",P438&gt;=60,"普通",P438&gt;=50,"やや不良",P438&lt;50,"不良",P438="","")))</f>
        <v>優良</v>
      </c>
      <c r="R438" s="2">
        <v>96</v>
      </c>
      <c r="S438" s="2">
        <v>0</v>
      </c>
      <c r="T438" s="2">
        <f t="shared" si="46"/>
        <v>96</v>
      </c>
      <c r="U438" s="2" t="str" cm="1">
        <f t="array" ref="U438">IF(T438="","",(_xlfn.IFS(T438&gt;=95,"優良",T438&gt;=80,"良好",T438&gt;=60,"普通",T438&gt;=50,"やや不良",T438&lt;50,"不良",T438="","")))</f>
        <v>優良</v>
      </c>
      <c r="V438" s="3" t="s">
        <v>1215</v>
      </c>
    </row>
    <row r="439" spans="1:22" ht="83.1" customHeight="1" x14ac:dyDescent="0.2">
      <c r="A439" s="7">
        <v>430</v>
      </c>
      <c r="B439" s="4" t="s">
        <v>1199</v>
      </c>
      <c r="C439" s="3" t="s">
        <v>1216</v>
      </c>
      <c r="D439" s="3" t="s">
        <v>1212</v>
      </c>
      <c r="E439" s="35" t="s">
        <v>110</v>
      </c>
      <c r="F439" s="40"/>
      <c r="G439" s="34"/>
      <c r="H439" s="3"/>
      <c r="I439" s="37"/>
      <c r="J439" s="4"/>
      <c r="K439" s="3"/>
      <c r="L439" s="38"/>
      <c r="M439" s="3"/>
      <c r="N439" s="4">
        <v>73</v>
      </c>
      <c r="O439" s="4">
        <v>0</v>
      </c>
      <c r="P439" s="2">
        <f t="shared" si="42"/>
        <v>73</v>
      </c>
      <c r="Q439" s="2" t="str" cm="1">
        <f t="array" ref="Q439">IF(P439="","",(_xlfn.IFS(P439&gt;=95,"優良",P439&gt;=80,"良好",P439&gt;=60,"普通",P439&gt;=50,"やや不良",P439&lt;50,"不良",P439="","")))</f>
        <v>普通</v>
      </c>
      <c r="R439" s="2">
        <v>82</v>
      </c>
      <c r="S439" s="2">
        <v>0</v>
      </c>
      <c r="T439" s="2">
        <f t="shared" si="46"/>
        <v>82</v>
      </c>
      <c r="U439" s="2" t="str" cm="1">
        <f t="array" ref="U439">IF(T439="","",(_xlfn.IFS(T439&gt;=95,"優良",T439&gt;=80,"良好",T439&gt;=60,"普通",T439&gt;=50,"やや不良",T439&lt;50,"不良",T439="","")))</f>
        <v>良好</v>
      </c>
      <c r="V439" s="3" t="s">
        <v>1217</v>
      </c>
    </row>
    <row r="440" spans="1:22" ht="83.1" customHeight="1" x14ac:dyDescent="0.2">
      <c r="A440" s="7">
        <v>431</v>
      </c>
      <c r="B440" s="4" t="s">
        <v>1199</v>
      </c>
      <c r="C440" s="3" t="s">
        <v>1218</v>
      </c>
      <c r="D440" s="3" t="s">
        <v>1212</v>
      </c>
      <c r="E440" s="35" t="s">
        <v>110</v>
      </c>
      <c r="F440" s="40"/>
      <c r="G440" s="34"/>
      <c r="H440" s="3"/>
      <c r="I440" s="37"/>
      <c r="J440" s="4"/>
      <c r="K440" s="3"/>
      <c r="L440" s="38"/>
      <c r="M440" s="3"/>
      <c r="N440" s="4">
        <v>95</v>
      </c>
      <c r="O440" s="4">
        <v>0</v>
      </c>
      <c r="P440" s="2">
        <f t="shared" si="42"/>
        <v>95</v>
      </c>
      <c r="Q440" s="2" t="str" cm="1">
        <f t="array" ref="Q440">IF(P440="","",(_xlfn.IFS(P440&gt;=95,"優良",P440&gt;=80,"良好",P440&gt;=60,"普通",P440&gt;=50,"やや不良",P440&lt;50,"不良",P440="","")))</f>
        <v>優良</v>
      </c>
      <c r="R440" s="2">
        <v>91</v>
      </c>
      <c r="S440" s="2">
        <v>0</v>
      </c>
      <c r="T440" s="2">
        <f t="shared" si="46"/>
        <v>91</v>
      </c>
      <c r="U440" s="2" t="str" cm="1">
        <f t="array" ref="U440">IF(T440="","",(_xlfn.IFS(T440&gt;=95,"優良",T440&gt;=80,"良好",T440&gt;=60,"普通",T440&gt;=50,"やや不良",T440&lt;50,"不良",T440="","")))</f>
        <v>良好</v>
      </c>
      <c r="V440" s="3" t="s">
        <v>1219</v>
      </c>
    </row>
    <row r="441" spans="1:22" ht="109.05" customHeight="1" x14ac:dyDescent="0.2">
      <c r="A441" s="7">
        <v>432</v>
      </c>
      <c r="B441" s="4" t="s">
        <v>1199</v>
      </c>
      <c r="C441" s="3" t="s">
        <v>1220</v>
      </c>
      <c r="D441" s="3" t="s">
        <v>1212</v>
      </c>
      <c r="E441" s="35" t="s">
        <v>32</v>
      </c>
      <c r="F441" s="40"/>
      <c r="G441" s="34"/>
      <c r="H441" s="3"/>
      <c r="I441" s="37"/>
      <c r="J441" s="4"/>
      <c r="K441" s="3"/>
      <c r="L441" s="38"/>
      <c r="M441" s="3"/>
      <c r="N441" s="4">
        <v>88</v>
      </c>
      <c r="O441" s="4">
        <v>-5</v>
      </c>
      <c r="P441" s="2">
        <f t="shared" si="42"/>
        <v>83</v>
      </c>
      <c r="Q441" s="2" t="str" cm="1">
        <f t="array" ref="Q441">IF(P441="","",(_xlfn.IFS(P441&gt;=95,"優良",P441&gt;=80,"良好",P441&gt;=60,"普通",P441&gt;=50,"やや不良",P441&lt;50,"不良",P441="","")))</f>
        <v>良好</v>
      </c>
      <c r="R441" s="2">
        <v>79</v>
      </c>
      <c r="S441" s="2">
        <v>0</v>
      </c>
      <c r="T441" s="2">
        <f t="shared" si="46"/>
        <v>79</v>
      </c>
      <c r="U441" s="2" t="str" cm="1">
        <f t="array" ref="U441">IF(T441="","",(_xlfn.IFS(T441&gt;=95,"優良",T441&gt;=80,"良好",T441&gt;=60,"普通",T441&gt;=50,"やや不良",T441&lt;50,"不良",T441="","")))</f>
        <v>普通</v>
      </c>
      <c r="V441" s="3" t="s">
        <v>1221</v>
      </c>
    </row>
    <row r="442" spans="1:22" ht="96" customHeight="1" x14ac:dyDescent="0.2">
      <c r="A442" s="7">
        <v>433</v>
      </c>
      <c r="B442" s="4" t="s">
        <v>1199</v>
      </c>
      <c r="C442" s="3" t="s">
        <v>1222</v>
      </c>
      <c r="D442" s="3" t="s">
        <v>1223</v>
      </c>
      <c r="E442" s="35" t="s">
        <v>45</v>
      </c>
      <c r="F442" s="40" t="s">
        <v>1224</v>
      </c>
      <c r="G442" s="34"/>
      <c r="H442" s="3"/>
      <c r="I442" s="37"/>
      <c r="J442" s="4"/>
      <c r="K442" s="3"/>
      <c r="L442" s="38"/>
      <c r="M442" s="3"/>
      <c r="N442" s="4">
        <v>96</v>
      </c>
      <c r="O442" s="4">
        <v>0</v>
      </c>
      <c r="P442" s="2">
        <f t="shared" ref="P442:P488" si="47">IF(N442+O442&gt;120,"エラー",IF(N442+O442=0,"",N442+O442))</f>
        <v>96</v>
      </c>
      <c r="Q442" s="2" t="str" cm="1">
        <f t="array" ref="Q442">IF(P442="","",(_xlfn.IFS(P442&gt;=95,"優良",P442&gt;=80,"良好",P442&gt;=60,"普通",P442&gt;=50,"やや不良",P442&lt;50,"不良",P442="","")))</f>
        <v>優良</v>
      </c>
      <c r="R442" s="2">
        <v>96</v>
      </c>
      <c r="S442" s="2">
        <v>0</v>
      </c>
      <c r="T442" s="2">
        <f>IF(R442+S442&gt;120,"エラー",IF(R442+S442=0,"",R442+S442))</f>
        <v>96</v>
      </c>
      <c r="U442" s="2" t="str" cm="1">
        <f t="array" ref="U442">IF(T442="","",(_xlfn.IFS(T442&gt;=95,"優良",T442&gt;=80,"良好",T442&gt;=60,"普通",T442&gt;=50,"やや不良",T442&lt;50,"不良",T442="","")))</f>
        <v>優良</v>
      </c>
      <c r="V442" s="3" t="s">
        <v>155</v>
      </c>
    </row>
    <row r="443" spans="1:22" ht="121.05" customHeight="1" x14ac:dyDescent="0.2">
      <c r="A443" s="7">
        <v>434</v>
      </c>
      <c r="B443" s="4" t="s">
        <v>1199</v>
      </c>
      <c r="C443" s="3" t="s">
        <v>1225</v>
      </c>
      <c r="D443" s="3" t="s">
        <v>1223</v>
      </c>
      <c r="E443" s="35" t="s">
        <v>45</v>
      </c>
      <c r="F443" s="40" t="s">
        <v>1224</v>
      </c>
      <c r="G443" s="34"/>
      <c r="H443" s="3"/>
      <c r="I443" s="37"/>
      <c r="J443" s="4"/>
      <c r="K443" s="3"/>
      <c r="L443" s="38"/>
      <c r="M443" s="3"/>
      <c r="N443" s="4">
        <v>90</v>
      </c>
      <c r="O443" s="4">
        <v>0</v>
      </c>
      <c r="P443" s="2">
        <f t="shared" si="47"/>
        <v>90</v>
      </c>
      <c r="Q443" s="2" t="str" cm="1">
        <f t="array" ref="Q443">IF(P443="","",(_xlfn.IFS(P443&gt;=95,"優良",P443&gt;=80,"良好",P443&gt;=60,"普通",P443&gt;=50,"やや不良",P443&lt;50,"不良",P443="","")))</f>
        <v>良好</v>
      </c>
      <c r="R443" s="2">
        <v>90</v>
      </c>
      <c r="S443" s="2">
        <v>0</v>
      </c>
      <c r="T443" s="2">
        <f t="shared" ref="T443" si="48">IF(R443+S443&gt;120,"エラー",IF(R443+S443=0,"",R443+S443))</f>
        <v>90</v>
      </c>
      <c r="U443" s="2" t="str" cm="1">
        <f t="array" ref="U443">IF(T443="","",(_xlfn.IFS(T443&gt;=95,"優良",T443&gt;=80,"良好",T443&gt;=60,"普通",T443&gt;=50,"やや不良",T443&lt;50,"不良",T443="","")))</f>
        <v>良好</v>
      </c>
      <c r="V443" s="3" t="s">
        <v>155</v>
      </c>
    </row>
    <row r="444" spans="1:22" ht="79.05" customHeight="1" x14ac:dyDescent="0.2">
      <c r="A444" s="7">
        <v>435</v>
      </c>
      <c r="B444" s="4" t="s">
        <v>1199</v>
      </c>
      <c r="C444" s="3" t="s">
        <v>1226</v>
      </c>
      <c r="D444" s="3" t="s">
        <v>1227</v>
      </c>
      <c r="E444" s="35" t="s">
        <v>45</v>
      </c>
      <c r="F444" s="40" t="s">
        <v>1228</v>
      </c>
      <c r="G444" s="34"/>
      <c r="H444" s="3"/>
      <c r="I444" s="37"/>
      <c r="J444" s="4"/>
      <c r="K444" s="3"/>
      <c r="L444" s="38"/>
      <c r="M444" s="3"/>
      <c r="N444" s="4">
        <v>100</v>
      </c>
      <c r="O444" s="4">
        <v>0</v>
      </c>
      <c r="P444" s="2">
        <f t="shared" si="47"/>
        <v>100</v>
      </c>
      <c r="Q444" s="2" t="str" cm="1">
        <f t="array" ref="Q444">IF(P444="","",(_xlfn.IFS(P444&gt;=95,"優良",P444&gt;=80,"良好",P444&gt;=60,"普通",P444&gt;=50,"やや不良",P444&lt;50,"不良",P444="","")))</f>
        <v>優良</v>
      </c>
      <c r="R444" s="46"/>
      <c r="S444" s="46"/>
      <c r="T444" s="2">
        <v>100</v>
      </c>
      <c r="U444" s="2" t="str" cm="1">
        <f t="array" ref="U444">IF(T444="","",(_xlfn.IFS(T444&gt;=95,"優良",T444&gt;=80,"良好",T444&gt;=60,"普通",T444&gt;=50,"やや不良",T444&lt;50,"不良",T444="","")))</f>
        <v>優良</v>
      </c>
      <c r="V444" s="3" t="s">
        <v>1682</v>
      </c>
    </row>
    <row r="445" spans="1:22" ht="70.05" customHeight="1" x14ac:dyDescent="0.2">
      <c r="A445" s="7">
        <v>436</v>
      </c>
      <c r="B445" s="4" t="s">
        <v>1199</v>
      </c>
      <c r="C445" s="3" t="s">
        <v>1229</v>
      </c>
      <c r="D445" s="3" t="s">
        <v>1227</v>
      </c>
      <c r="E445" s="35" t="s">
        <v>45</v>
      </c>
      <c r="F445" s="40" t="s">
        <v>1224</v>
      </c>
      <c r="G445" s="34"/>
      <c r="H445" s="3"/>
      <c r="I445" s="37"/>
      <c r="J445" s="4"/>
      <c r="K445" s="3"/>
      <c r="L445" s="38"/>
      <c r="M445" s="3"/>
      <c r="N445" s="4">
        <v>98</v>
      </c>
      <c r="O445" s="4">
        <v>0</v>
      </c>
      <c r="P445" s="2">
        <f t="shared" si="47"/>
        <v>98</v>
      </c>
      <c r="Q445" s="2" t="str" cm="1">
        <f t="array" ref="Q445">IF(P445="","",(_xlfn.IFS(P445&gt;=95,"優良",P445&gt;=80,"良好",P445&gt;=60,"普通",P445&gt;=50,"やや不良",P445&lt;50,"不良",P445="","")))</f>
        <v>優良</v>
      </c>
      <c r="R445" s="2">
        <v>98</v>
      </c>
      <c r="S445" s="2">
        <v>0</v>
      </c>
      <c r="T445" s="2">
        <f t="shared" ref="T445:T453" si="49">IF(R445+S445&gt;120,"エラー",IF(R445+S445=0,"",R445+S445))</f>
        <v>98</v>
      </c>
      <c r="U445" s="2" t="str" cm="1">
        <f t="array" ref="U445">IF(T445="","",(_xlfn.IFS(T445&gt;=95,"優良",T445&gt;=80,"良好",T445&gt;=60,"普通",T445&gt;=50,"やや不良",T445&lt;50,"不良",T445="","")))</f>
        <v>優良</v>
      </c>
      <c r="V445" s="3" t="s">
        <v>155</v>
      </c>
    </row>
    <row r="446" spans="1:22" ht="70.05" customHeight="1" x14ac:dyDescent="0.2">
      <c r="A446" s="7">
        <v>437</v>
      </c>
      <c r="B446" s="4" t="s">
        <v>1199</v>
      </c>
      <c r="C446" s="3" t="s">
        <v>1230</v>
      </c>
      <c r="D446" s="3" t="s">
        <v>1231</v>
      </c>
      <c r="E446" s="35" t="s">
        <v>45</v>
      </c>
      <c r="F446" s="40" t="s">
        <v>1224</v>
      </c>
      <c r="G446" s="34"/>
      <c r="H446" s="3"/>
      <c r="I446" s="37"/>
      <c r="J446" s="4"/>
      <c r="K446" s="3"/>
      <c r="L446" s="38"/>
      <c r="M446" s="3"/>
      <c r="N446" s="4">
        <v>97</v>
      </c>
      <c r="O446" s="4">
        <v>0</v>
      </c>
      <c r="P446" s="2">
        <f t="shared" si="47"/>
        <v>97</v>
      </c>
      <c r="Q446" s="2" t="str" cm="1">
        <f t="array" ref="Q446">IF(P446="","",(_xlfn.IFS(P446&gt;=95,"優良",P446&gt;=80,"良好",P446&gt;=60,"普通",P446&gt;=50,"やや不良",P446&lt;50,"不良",P446="","")))</f>
        <v>優良</v>
      </c>
      <c r="R446" s="2">
        <v>98</v>
      </c>
      <c r="S446" s="2">
        <v>0</v>
      </c>
      <c r="T446" s="2">
        <f t="shared" si="49"/>
        <v>98</v>
      </c>
      <c r="U446" s="2" t="str" cm="1">
        <f t="array" ref="U446">IF(T446="","",(_xlfn.IFS(T446&gt;=95,"優良",T446&gt;=80,"良好",T446&gt;=60,"普通",T446&gt;=50,"やや不良",T446&lt;50,"不良",T446="","")))</f>
        <v>優良</v>
      </c>
      <c r="V446" s="3" t="s">
        <v>155</v>
      </c>
    </row>
    <row r="447" spans="1:22" ht="83.1" customHeight="1" x14ac:dyDescent="0.2">
      <c r="A447" s="7">
        <v>438</v>
      </c>
      <c r="B447" s="4" t="s">
        <v>1199</v>
      </c>
      <c r="C447" s="3" t="s">
        <v>1232</v>
      </c>
      <c r="D447" s="3" t="s">
        <v>1231</v>
      </c>
      <c r="E447" s="35" t="s">
        <v>45</v>
      </c>
      <c r="F447" s="40" t="s">
        <v>1224</v>
      </c>
      <c r="G447" s="34"/>
      <c r="H447" s="3"/>
      <c r="I447" s="37"/>
      <c r="J447" s="4"/>
      <c r="K447" s="3"/>
      <c r="L447" s="38"/>
      <c r="M447" s="3"/>
      <c r="N447" s="4">
        <v>99</v>
      </c>
      <c r="O447" s="4">
        <v>0</v>
      </c>
      <c r="P447" s="2">
        <f t="shared" si="47"/>
        <v>99</v>
      </c>
      <c r="Q447" s="2" t="str" cm="1">
        <f t="array" ref="Q447">IF(P447="","",(_xlfn.IFS(P447&gt;=95,"優良",P447&gt;=80,"良好",P447&gt;=60,"普通",P447&gt;=50,"やや不良",P447&lt;50,"不良",P447="","")))</f>
        <v>優良</v>
      </c>
      <c r="R447" s="2">
        <v>99</v>
      </c>
      <c r="S447" s="2">
        <v>0</v>
      </c>
      <c r="T447" s="2">
        <f t="shared" si="49"/>
        <v>99</v>
      </c>
      <c r="U447" s="2" t="str" cm="1">
        <f t="array" ref="U447">IF(T447="","",(_xlfn.IFS(T447&gt;=95,"優良",T447&gt;=80,"良好",T447&gt;=60,"普通",T447&gt;=50,"やや不良",T447&lt;50,"不良",T447="","")))</f>
        <v>優良</v>
      </c>
      <c r="V447" s="3" t="s">
        <v>155</v>
      </c>
    </row>
    <row r="448" spans="1:22" ht="57" customHeight="1" x14ac:dyDescent="0.2">
      <c r="A448" s="7">
        <v>439</v>
      </c>
      <c r="B448" s="4" t="s">
        <v>1199</v>
      </c>
      <c r="C448" s="3" t="s">
        <v>1233</v>
      </c>
      <c r="D448" s="3" t="s">
        <v>1234</v>
      </c>
      <c r="E448" s="35" t="s">
        <v>110</v>
      </c>
      <c r="F448" s="40"/>
      <c r="G448" s="34"/>
      <c r="H448" s="3"/>
      <c r="I448" s="37"/>
      <c r="J448" s="4"/>
      <c r="K448" s="3"/>
      <c r="L448" s="38"/>
      <c r="M448" s="3"/>
      <c r="N448" s="4">
        <v>86</v>
      </c>
      <c r="O448" s="4">
        <v>0</v>
      </c>
      <c r="P448" s="2">
        <f t="shared" si="47"/>
        <v>86</v>
      </c>
      <c r="Q448" s="2" t="str" cm="1">
        <f t="array" ref="Q448">IF(P448="","",(_xlfn.IFS(P448&gt;=95,"優良",P448&gt;=80,"良好",P448&gt;=60,"普通",P448&gt;=50,"やや不良",P448&lt;50,"不良",P448="","")))</f>
        <v>良好</v>
      </c>
      <c r="R448" s="2">
        <v>84</v>
      </c>
      <c r="S448" s="2">
        <v>0</v>
      </c>
      <c r="T448" s="2">
        <f t="shared" si="49"/>
        <v>84</v>
      </c>
      <c r="U448" s="2" t="str" cm="1">
        <f t="array" ref="U448">IF(T448="","",(_xlfn.IFS(T448&gt;=95,"優良",T448&gt;=80,"良好",T448&gt;=60,"普通",T448&gt;=50,"やや不良",T448&lt;50,"不良",T448="","")))</f>
        <v>良好</v>
      </c>
      <c r="V448" s="3" t="s">
        <v>155</v>
      </c>
    </row>
    <row r="449" spans="1:22" ht="96" customHeight="1" x14ac:dyDescent="0.2">
      <c r="A449" s="7">
        <v>440</v>
      </c>
      <c r="B449" s="4" t="s">
        <v>1199</v>
      </c>
      <c r="C449" s="3" t="s">
        <v>1235</v>
      </c>
      <c r="D449" s="3" t="s">
        <v>1231</v>
      </c>
      <c r="E449" s="35" t="s">
        <v>45</v>
      </c>
      <c r="F449" s="40" t="s">
        <v>1224</v>
      </c>
      <c r="G449" s="34"/>
      <c r="H449" s="3"/>
      <c r="I449" s="37"/>
      <c r="J449" s="4"/>
      <c r="K449" s="3"/>
      <c r="L449" s="38"/>
      <c r="M449" s="3"/>
      <c r="N449" s="4">
        <v>94</v>
      </c>
      <c r="O449" s="4">
        <v>0</v>
      </c>
      <c r="P449" s="2">
        <f t="shared" si="47"/>
        <v>94</v>
      </c>
      <c r="Q449" s="2" t="str" cm="1">
        <f t="array" ref="Q449">IF(P449="","",(_xlfn.IFS(P449&gt;=95,"優良",P449&gt;=80,"良好",P449&gt;=60,"普通",P449&gt;=50,"やや不良",P449&lt;50,"不良",P449="","")))</f>
        <v>良好</v>
      </c>
      <c r="R449" s="2">
        <v>97</v>
      </c>
      <c r="S449" s="2">
        <v>0</v>
      </c>
      <c r="T449" s="2">
        <f t="shared" si="49"/>
        <v>97</v>
      </c>
      <c r="U449" s="2" t="str" cm="1">
        <f t="array" ref="U449">IF(T449="","",(_xlfn.IFS(T449&gt;=95,"優良",T449&gt;=80,"良好",T449&gt;=60,"普通",T449&gt;=50,"やや不良",T449&lt;50,"不良",T449="","")))</f>
        <v>優良</v>
      </c>
      <c r="V449" s="3" t="s">
        <v>155</v>
      </c>
    </row>
    <row r="450" spans="1:22" ht="83.1" customHeight="1" x14ac:dyDescent="0.2">
      <c r="A450" s="7">
        <v>441</v>
      </c>
      <c r="B450" s="4" t="s">
        <v>1199</v>
      </c>
      <c r="C450" s="3" t="s">
        <v>1236</v>
      </c>
      <c r="D450" s="3" t="s">
        <v>1231</v>
      </c>
      <c r="E450" s="35" t="s">
        <v>45</v>
      </c>
      <c r="F450" s="40" t="s">
        <v>1224</v>
      </c>
      <c r="G450" s="34"/>
      <c r="H450" s="3"/>
      <c r="I450" s="37"/>
      <c r="J450" s="4"/>
      <c r="K450" s="3"/>
      <c r="L450" s="38"/>
      <c r="M450" s="3"/>
      <c r="N450" s="4">
        <v>100</v>
      </c>
      <c r="O450" s="4">
        <v>0</v>
      </c>
      <c r="P450" s="2">
        <f t="shared" si="47"/>
        <v>100</v>
      </c>
      <c r="Q450" s="2" t="str" cm="1">
        <f t="array" ref="Q450">IF(P450="","",(_xlfn.IFS(P450&gt;=95,"優良",P450&gt;=80,"良好",P450&gt;=60,"普通",P450&gt;=50,"やや不良",P450&lt;50,"不良",P450="","")))</f>
        <v>優良</v>
      </c>
      <c r="R450" s="2">
        <v>100</v>
      </c>
      <c r="S450" s="2">
        <v>0</v>
      </c>
      <c r="T450" s="2">
        <f t="shared" si="49"/>
        <v>100</v>
      </c>
      <c r="U450" s="2" t="str" cm="1">
        <f t="array" ref="U450">IF(T450="","",(_xlfn.IFS(T450&gt;=95,"優良",T450&gt;=80,"良好",T450&gt;=60,"普通",T450&gt;=50,"やや不良",T450&lt;50,"不良",T450="","")))</f>
        <v>優良</v>
      </c>
      <c r="V450" s="3" t="s">
        <v>155</v>
      </c>
    </row>
    <row r="451" spans="1:22" ht="83.1" customHeight="1" x14ac:dyDescent="0.2">
      <c r="A451" s="7">
        <v>442</v>
      </c>
      <c r="B451" s="4" t="s">
        <v>1199</v>
      </c>
      <c r="C451" s="3" t="s">
        <v>1237</v>
      </c>
      <c r="D451" s="3" t="s">
        <v>1231</v>
      </c>
      <c r="E451" s="35" t="s">
        <v>45</v>
      </c>
      <c r="F451" s="40" t="s">
        <v>1224</v>
      </c>
      <c r="G451" s="34"/>
      <c r="H451" s="3"/>
      <c r="I451" s="37"/>
      <c r="J451" s="4"/>
      <c r="K451" s="3"/>
      <c r="L451" s="38"/>
      <c r="M451" s="3"/>
      <c r="N451" s="4">
        <v>100</v>
      </c>
      <c r="O451" s="4">
        <v>0</v>
      </c>
      <c r="P451" s="2">
        <f t="shared" si="47"/>
        <v>100</v>
      </c>
      <c r="Q451" s="2" t="str" cm="1">
        <f t="array" ref="Q451">IF(P451="","",(_xlfn.IFS(P451&gt;=95,"優良",P451&gt;=80,"良好",P451&gt;=60,"普通",P451&gt;=50,"やや不良",P451&lt;50,"不良",P451="","")))</f>
        <v>優良</v>
      </c>
      <c r="R451" s="2">
        <v>100</v>
      </c>
      <c r="S451" s="2">
        <v>0</v>
      </c>
      <c r="T451" s="2">
        <f t="shared" si="49"/>
        <v>100</v>
      </c>
      <c r="U451" s="2" t="str" cm="1">
        <f t="array" ref="U451">IF(T451="","",(_xlfn.IFS(T451&gt;=95,"優良",T451&gt;=80,"良好",T451&gt;=60,"普通",T451&gt;=50,"やや不良",T451&lt;50,"不良",T451="","")))</f>
        <v>優良</v>
      </c>
      <c r="V451" s="3" t="s">
        <v>155</v>
      </c>
    </row>
    <row r="452" spans="1:22" ht="57" customHeight="1" x14ac:dyDescent="0.2">
      <c r="A452" s="7">
        <v>443</v>
      </c>
      <c r="B452" s="4" t="s">
        <v>1199</v>
      </c>
      <c r="C452" s="3" t="s">
        <v>1238</v>
      </c>
      <c r="D452" s="3" t="s">
        <v>1239</v>
      </c>
      <c r="E452" s="35" t="s">
        <v>32</v>
      </c>
      <c r="F452" s="40"/>
      <c r="G452" s="34"/>
      <c r="H452" s="3"/>
      <c r="I452" s="37"/>
      <c r="J452" s="4"/>
      <c r="K452" s="3"/>
      <c r="L452" s="38"/>
      <c r="M452" s="3"/>
      <c r="N452" s="4">
        <v>98</v>
      </c>
      <c r="O452" s="4">
        <v>0</v>
      </c>
      <c r="P452" s="2">
        <f t="shared" si="47"/>
        <v>98</v>
      </c>
      <c r="Q452" s="2" t="str" cm="1">
        <f t="array" ref="Q452">IF(P452="","",(_xlfn.IFS(P452&gt;=95,"優良",P452&gt;=80,"良好",P452&gt;=60,"普通",P452&gt;=50,"やや不良",P452&lt;50,"不良",P452="","")))</f>
        <v>優良</v>
      </c>
      <c r="R452" s="2">
        <v>98</v>
      </c>
      <c r="S452" s="2">
        <v>0</v>
      </c>
      <c r="T452" s="2">
        <f t="shared" si="49"/>
        <v>98</v>
      </c>
      <c r="U452" s="2" t="str" cm="1">
        <f t="array" ref="U452">IF(T452="","",(_xlfn.IFS(T452&gt;=95,"優良",T452&gt;=80,"良好",T452&gt;=60,"普通",T452&gt;=50,"やや不良",T452&lt;50,"不良",T452="","")))</f>
        <v>優良</v>
      </c>
      <c r="V452" s="3" t="s">
        <v>155</v>
      </c>
    </row>
    <row r="453" spans="1:22" ht="83.1" customHeight="1" x14ac:dyDescent="0.2">
      <c r="A453" s="7">
        <v>444</v>
      </c>
      <c r="B453" s="4" t="s">
        <v>1199</v>
      </c>
      <c r="C453" s="3" t="s">
        <v>1240</v>
      </c>
      <c r="D453" s="3" t="s">
        <v>1231</v>
      </c>
      <c r="E453" s="35" t="s">
        <v>45</v>
      </c>
      <c r="F453" s="40" t="s">
        <v>1224</v>
      </c>
      <c r="G453" s="34"/>
      <c r="H453" s="3"/>
      <c r="I453" s="37"/>
      <c r="J453" s="4"/>
      <c r="K453" s="3"/>
      <c r="L453" s="38"/>
      <c r="M453" s="3"/>
      <c r="N453" s="4">
        <v>100</v>
      </c>
      <c r="O453" s="4">
        <v>0</v>
      </c>
      <c r="P453" s="2">
        <f t="shared" si="47"/>
        <v>100</v>
      </c>
      <c r="Q453" s="2" t="str" cm="1">
        <f t="array" ref="Q453">IF(P453="","",(_xlfn.IFS(P453&gt;=95,"優良",P453&gt;=80,"良好",P453&gt;=60,"普通",P453&gt;=50,"やや不良",P453&lt;50,"不良",P453="","")))</f>
        <v>優良</v>
      </c>
      <c r="R453" s="2">
        <v>100</v>
      </c>
      <c r="S453" s="2">
        <v>0</v>
      </c>
      <c r="T453" s="2">
        <f t="shared" si="49"/>
        <v>100</v>
      </c>
      <c r="U453" s="2" t="str" cm="1">
        <f t="array" ref="U453">IF(T453="","",(_xlfn.IFS(T453&gt;=95,"優良",T453&gt;=80,"良好",T453&gt;=60,"普通",T453&gt;=50,"やや不良",T453&lt;50,"不良",T453="","")))</f>
        <v>優良</v>
      </c>
      <c r="V453" s="3" t="s">
        <v>155</v>
      </c>
    </row>
    <row r="454" spans="1:22" ht="57" customHeight="1" x14ac:dyDescent="0.2">
      <c r="A454" s="7">
        <v>445</v>
      </c>
      <c r="B454" s="4" t="s">
        <v>1199</v>
      </c>
      <c r="C454" s="3" t="s">
        <v>1241</v>
      </c>
      <c r="D454" s="3" t="s">
        <v>1242</v>
      </c>
      <c r="E454" s="35" t="s">
        <v>25</v>
      </c>
      <c r="F454" s="40"/>
      <c r="G454" s="34"/>
      <c r="H454" s="3"/>
      <c r="I454" s="37"/>
      <c r="J454" s="4"/>
      <c r="K454" s="3"/>
      <c r="L454" s="38"/>
      <c r="M454" s="3"/>
      <c r="N454" s="4">
        <v>89</v>
      </c>
      <c r="O454" s="4">
        <v>0</v>
      </c>
      <c r="P454" s="2">
        <f t="shared" si="47"/>
        <v>89</v>
      </c>
      <c r="Q454" s="2" t="str" cm="1">
        <f t="array" ref="Q454">IF(P454="","",(_xlfn.IFS(P454&gt;=95,"優良",P454&gt;=80,"良好",P454&gt;=60,"普通",P454&gt;=50,"やや不良",P454&lt;50,"不良",P454="","")))</f>
        <v>良好</v>
      </c>
      <c r="R454" s="2">
        <v>90</v>
      </c>
      <c r="S454" s="2">
        <v>0</v>
      </c>
      <c r="T454" s="2">
        <f>IF(R454+S454&gt;120,"エラー",IF(R454+S454=0,"",R454+S454))</f>
        <v>90</v>
      </c>
      <c r="U454" s="2" t="str" cm="1">
        <f t="array" ref="U454">IF(T454="","",(_xlfn.IFS(T454&gt;=95,"優良",T454&gt;=80,"良好",T454&gt;=60,"普通",T454&gt;=50,"やや不良",T454&lt;50,"不良",T454="","")))</f>
        <v>良好</v>
      </c>
      <c r="V454" s="3" t="s">
        <v>1243</v>
      </c>
    </row>
    <row r="455" spans="1:22" ht="70.05" customHeight="1" x14ac:dyDescent="0.2">
      <c r="A455" s="7">
        <v>446</v>
      </c>
      <c r="B455" s="4" t="s">
        <v>1199</v>
      </c>
      <c r="C455" s="3" t="s">
        <v>1244</v>
      </c>
      <c r="D455" s="3" t="s">
        <v>1245</v>
      </c>
      <c r="E455" s="35" t="s">
        <v>32</v>
      </c>
      <c r="F455" s="40"/>
      <c r="G455" s="34"/>
      <c r="H455" s="3"/>
      <c r="I455" s="37"/>
      <c r="J455" s="4"/>
      <c r="K455" s="3"/>
      <c r="L455" s="38"/>
      <c r="M455" s="3"/>
      <c r="N455" s="4">
        <v>100</v>
      </c>
      <c r="O455" s="4">
        <v>5</v>
      </c>
      <c r="P455" s="2">
        <f t="shared" si="47"/>
        <v>105</v>
      </c>
      <c r="Q455" s="2" t="str" cm="1">
        <f t="array" ref="Q455">IF(P455="","",(_xlfn.IFS(P455&gt;=95,"優良",P455&gt;=80,"良好",P455&gt;=60,"普通",P455&gt;=50,"やや不良",P455&lt;50,"不良",P455="","")))</f>
        <v>優良</v>
      </c>
      <c r="R455" s="2">
        <v>100</v>
      </c>
      <c r="S455" s="2">
        <v>10</v>
      </c>
      <c r="T455" s="2">
        <f t="shared" ref="T455:T460" si="50">IF(R455+S455&gt;120,"エラー",IF(R455+S455=0,"",R455+S455))</f>
        <v>110</v>
      </c>
      <c r="U455" s="2" t="str" cm="1">
        <f t="array" ref="U455">IF(T455="","",(_xlfn.IFS(T455&gt;=95,"優良",T455&gt;=80,"良好",T455&gt;=60,"普通",T455&gt;=50,"やや不良",T455&lt;50,"不良",T455="","")))</f>
        <v>優良</v>
      </c>
      <c r="V455" s="3" t="s">
        <v>1246</v>
      </c>
    </row>
    <row r="456" spans="1:22" ht="109.05" customHeight="1" x14ac:dyDescent="0.2">
      <c r="A456" s="7">
        <v>447</v>
      </c>
      <c r="B456" s="4" t="s">
        <v>1199</v>
      </c>
      <c r="C456" s="3" t="s">
        <v>1247</v>
      </c>
      <c r="D456" s="3" t="s">
        <v>1245</v>
      </c>
      <c r="E456" s="35" t="s">
        <v>32</v>
      </c>
      <c r="F456" s="40"/>
      <c r="G456" s="34"/>
      <c r="H456" s="3"/>
      <c r="I456" s="37"/>
      <c r="J456" s="4"/>
      <c r="K456" s="3"/>
      <c r="L456" s="38"/>
      <c r="M456" s="3"/>
      <c r="N456" s="4">
        <v>100</v>
      </c>
      <c r="O456" s="4">
        <v>15</v>
      </c>
      <c r="P456" s="2">
        <f t="shared" si="47"/>
        <v>115</v>
      </c>
      <c r="Q456" s="2" t="str" cm="1">
        <f t="array" ref="Q456">IF(P456="","",(_xlfn.IFS(P456&gt;=95,"優良",P456&gt;=80,"良好",P456&gt;=60,"普通",P456&gt;=50,"やや不良",P456&lt;50,"不良",P456="","")))</f>
        <v>優良</v>
      </c>
      <c r="R456" s="2">
        <v>95</v>
      </c>
      <c r="S456" s="2">
        <v>15</v>
      </c>
      <c r="T456" s="2">
        <f t="shared" si="50"/>
        <v>110</v>
      </c>
      <c r="U456" s="2" t="str" cm="1">
        <f t="array" ref="U456">IF(T456="","",(_xlfn.IFS(T456&gt;=95,"優良",T456&gt;=80,"良好",T456&gt;=60,"普通",T456&gt;=50,"やや不良",T456&lt;50,"不良",T456="","")))</f>
        <v>優良</v>
      </c>
      <c r="V456" s="3" t="s">
        <v>1248</v>
      </c>
    </row>
    <row r="457" spans="1:22" ht="122.1" customHeight="1" x14ac:dyDescent="0.2">
      <c r="A457" s="7">
        <v>448</v>
      </c>
      <c r="B457" s="4" t="s">
        <v>1199</v>
      </c>
      <c r="C457" s="3" t="s">
        <v>1249</v>
      </c>
      <c r="D457" s="3" t="s">
        <v>1245</v>
      </c>
      <c r="E457" s="35" t="s">
        <v>32</v>
      </c>
      <c r="F457" s="40"/>
      <c r="G457" s="34"/>
      <c r="H457" s="3"/>
      <c r="I457" s="37"/>
      <c r="J457" s="4"/>
      <c r="K457" s="3"/>
      <c r="L457" s="38"/>
      <c r="M457" s="3"/>
      <c r="N457" s="4">
        <v>99</v>
      </c>
      <c r="O457" s="4">
        <v>20</v>
      </c>
      <c r="P457" s="2">
        <f t="shared" si="47"/>
        <v>119</v>
      </c>
      <c r="Q457" s="2" t="str" cm="1">
        <f t="array" ref="Q457">IF(P457="","",(_xlfn.IFS(P457&gt;=95,"優良",P457&gt;=80,"良好",P457&gt;=60,"普通",P457&gt;=50,"やや不良",P457&lt;50,"不良",P457="","")))</f>
        <v>優良</v>
      </c>
      <c r="R457" s="2">
        <v>100</v>
      </c>
      <c r="S457" s="2">
        <v>20</v>
      </c>
      <c r="T457" s="2">
        <f t="shared" si="50"/>
        <v>120</v>
      </c>
      <c r="U457" s="2" t="str" cm="1">
        <f t="array" ref="U457">IF(T457="","",(_xlfn.IFS(T457&gt;=95,"優良",T457&gt;=80,"良好",T457&gt;=60,"普通",T457&gt;=50,"やや不良",T457&lt;50,"不良",T457="","")))</f>
        <v>優良</v>
      </c>
      <c r="V457" s="3" t="s">
        <v>1250</v>
      </c>
    </row>
    <row r="458" spans="1:22" ht="96.6" customHeight="1" x14ac:dyDescent="0.2">
      <c r="A458" s="7">
        <v>449</v>
      </c>
      <c r="B458" s="4" t="s">
        <v>1199</v>
      </c>
      <c r="C458" s="3" t="s">
        <v>1251</v>
      </c>
      <c r="D458" s="3" t="s">
        <v>1245</v>
      </c>
      <c r="E458" s="35" t="s">
        <v>32</v>
      </c>
      <c r="F458" s="40"/>
      <c r="G458" s="34"/>
      <c r="H458" s="3"/>
      <c r="I458" s="37"/>
      <c r="J458" s="4"/>
      <c r="K458" s="3"/>
      <c r="L458" s="38"/>
      <c r="M458" s="3"/>
      <c r="N458" s="4">
        <v>100</v>
      </c>
      <c r="O458" s="4">
        <v>10</v>
      </c>
      <c r="P458" s="2">
        <f t="shared" si="47"/>
        <v>110</v>
      </c>
      <c r="Q458" s="2" t="str" cm="1">
        <f t="array" ref="Q458">IF(P458="","",(_xlfn.IFS(P458&gt;=95,"優良",P458&gt;=80,"良好",P458&gt;=60,"普通",P458&gt;=50,"やや不良",P458&lt;50,"不良",P458="","")))</f>
        <v>優良</v>
      </c>
      <c r="R458" s="2">
        <v>100</v>
      </c>
      <c r="S458" s="2">
        <v>15</v>
      </c>
      <c r="T458" s="2">
        <f t="shared" si="50"/>
        <v>115</v>
      </c>
      <c r="U458" s="2" t="str" cm="1">
        <f t="array" ref="U458">IF(T458="","",(_xlfn.IFS(T458&gt;=95,"優良",T458&gt;=80,"良好",T458&gt;=60,"普通",T458&gt;=50,"やや不良",T458&lt;50,"不良",T458="","")))</f>
        <v>優良</v>
      </c>
      <c r="V458" s="3" t="s">
        <v>1252</v>
      </c>
    </row>
    <row r="459" spans="1:22" ht="70.05" customHeight="1" x14ac:dyDescent="0.2">
      <c r="A459" s="7">
        <v>450</v>
      </c>
      <c r="B459" s="4" t="s">
        <v>1199</v>
      </c>
      <c r="C459" s="3" t="s">
        <v>1253</v>
      </c>
      <c r="D459" s="3" t="s">
        <v>1245</v>
      </c>
      <c r="E459" s="35" t="s">
        <v>32</v>
      </c>
      <c r="F459" s="40"/>
      <c r="G459" s="34"/>
      <c r="H459" s="3"/>
      <c r="I459" s="37"/>
      <c r="J459" s="4"/>
      <c r="K459" s="3"/>
      <c r="L459" s="38"/>
      <c r="M459" s="3"/>
      <c r="N459" s="4">
        <v>100</v>
      </c>
      <c r="O459" s="4">
        <v>0</v>
      </c>
      <c r="P459" s="2">
        <f t="shared" si="47"/>
        <v>100</v>
      </c>
      <c r="Q459" s="2" t="str" cm="1">
        <f t="array" ref="Q459">IF(P459="","",(_xlfn.IFS(P459&gt;=95,"優良",P459&gt;=80,"良好",P459&gt;=60,"普通",P459&gt;=50,"やや不良",P459&lt;50,"不良",P459="","")))</f>
        <v>優良</v>
      </c>
      <c r="R459" s="2">
        <v>100</v>
      </c>
      <c r="S459" s="2">
        <v>5</v>
      </c>
      <c r="T459" s="2">
        <f t="shared" si="50"/>
        <v>105</v>
      </c>
      <c r="U459" s="2" t="str" cm="1">
        <f t="array" ref="U459">IF(T459="","",(_xlfn.IFS(T459&gt;=95,"優良",T459&gt;=80,"良好",T459&gt;=60,"普通",T459&gt;=50,"やや不良",T459&lt;50,"不良",T459="","")))</f>
        <v>優良</v>
      </c>
      <c r="V459" s="3" t="s">
        <v>1254</v>
      </c>
    </row>
    <row r="460" spans="1:22" ht="83.1" customHeight="1" x14ac:dyDescent="0.2">
      <c r="A460" s="7">
        <v>451</v>
      </c>
      <c r="B460" s="4" t="s">
        <v>1199</v>
      </c>
      <c r="C460" s="3" t="s">
        <v>1255</v>
      </c>
      <c r="D460" s="3" t="s">
        <v>1245</v>
      </c>
      <c r="E460" s="35" t="s">
        <v>32</v>
      </c>
      <c r="F460" s="40"/>
      <c r="G460" s="34"/>
      <c r="H460" s="3"/>
      <c r="I460" s="37"/>
      <c r="J460" s="4"/>
      <c r="K460" s="3"/>
      <c r="L460" s="38"/>
      <c r="M460" s="3"/>
      <c r="N460" s="4">
        <v>96</v>
      </c>
      <c r="O460" s="4">
        <v>10</v>
      </c>
      <c r="P460" s="2">
        <f t="shared" si="47"/>
        <v>106</v>
      </c>
      <c r="Q460" s="2" t="str" cm="1">
        <f t="array" ref="Q460">IF(P460="","",(_xlfn.IFS(P460&gt;=95,"優良",P460&gt;=80,"良好",P460&gt;=60,"普通",P460&gt;=50,"やや不良",P460&lt;50,"不良",P460="","")))</f>
        <v>優良</v>
      </c>
      <c r="R460" s="2">
        <v>96</v>
      </c>
      <c r="S460" s="2">
        <v>10</v>
      </c>
      <c r="T460" s="2">
        <f t="shared" si="50"/>
        <v>106</v>
      </c>
      <c r="U460" s="2" t="str" cm="1">
        <f t="array" ref="U460">IF(T460="","",(_xlfn.IFS(T460&gt;=95,"優良",T460&gt;=80,"良好",T460&gt;=60,"普通",T460&gt;=50,"やや不良",T460&lt;50,"不良",T460="","")))</f>
        <v>優良</v>
      </c>
      <c r="V460" s="3" t="s">
        <v>1256</v>
      </c>
    </row>
    <row r="461" spans="1:22" ht="109.05" customHeight="1" x14ac:dyDescent="0.2">
      <c r="A461" s="7">
        <v>452</v>
      </c>
      <c r="B461" s="4" t="s">
        <v>1199</v>
      </c>
      <c r="C461" s="3" t="s">
        <v>1257</v>
      </c>
      <c r="D461" s="3" t="s">
        <v>1245</v>
      </c>
      <c r="E461" s="35" t="s">
        <v>32</v>
      </c>
      <c r="F461" s="40"/>
      <c r="G461" s="34"/>
      <c r="H461" s="3"/>
      <c r="I461" s="37"/>
      <c r="J461" s="4"/>
      <c r="K461" s="3"/>
      <c r="L461" s="38"/>
      <c r="M461" s="3"/>
      <c r="N461" s="4">
        <v>99</v>
      </c>
      <c r="O461" s="4">
        <v>10</v>
      </c>
      <c r="P461" s="2">
        <f t="shared" si="47"/>
        <v>109</v>
      </c>
      <c r="Q461" s="2" t="str" cm="1">
        <f t="array" ref="Q461">IF(P461="","",(_xlfn.IFS(P461&gt;=95,"優良",P461&gt;=80,"良好",P461&gt;=60,"普通",P461&gt;=50,"やや不良",P461&lt;50,"不良",P461="","")))</f>
        <v>優良</v>
      </c>
      <c r="R461" s="2">
        <v>100</v>
      </c>
      <c r="S461" s="2">
        <v>15</v>
      </c>
      <c r="T461" s="2">
        <f>IF(R461+S461&gt;120,"エラー",IF(R461+S461=0,"",R461+S461))</f>
        <v>115</v>
      </c>
      <c r="U461" s="2" t="str" cm="1">
        <f t="array" ref="U461">IF(T461="","",(_xlfn.IFS(T461&gt;=95,"優良",T461&gt;=80,"良好",T461&gt;=60,"普通",T461&gt;=50,"やや不良",T461&lt;50,"不良",T461="","")))</f>
        <v>優良</v>
      </c>
      <c r="V461" s="3" t="s">
        <v>1258</v>
      </c>
    </row>
    <row r="462" spans="1:22" ht="83.1" customHeight="1" x14ac:dyDescent="0.2">
      <c r="A462" s="7">
        <v>453</v>
      </c>
      <c r="B462" s="4" t="s">
        <v>1199</v>
      </c>
      <c r="C462" s="3" t="s">
        <v>1259</v>
      </c>
      <c r="D462" s="3" t="s">
        <v>1245</v>
      </c>
      <c r="E462" s="35" t="s">
        <v>32</v>
      </c>
      <c r="F462" s="40"/>
      <c r="G462" s="34"/>
      <c r="H462" s="3"/>
      <c r="I462" s="37"/>
      <c r="J462" s="4"/>
      <c r="K462" s="3"/>
      <c r="L462" s="38"/>
      <c r="M462" s="3"/>
      <c r="N462" s="4">
        <v>100</v>
      </c>
      <c r="O462" s="4">
        <v>10</v>
      </c>
      <c r="P462" s="2">
        <f t="shared" si="47"/>
        <v>110</v>
      </c>
      <c r="Q462" s="2" t="str" cm="1">
        <f t="array" ref="Q462">IF(P462="","",(_xlfn.IFS(P462&gt;=95,"優良",P462&gt;=80,"良好",P462&gt;=60,"普通",P462&gt;=50,"やや不良",P462&lt;50,"不良",P462="","")))</f>
        <v>優良</v>
      </c>
      <c r="R462" s="2">
        <v>100</v>
      </c>
      <c r="S462" s="2">
        <v>15</v>
      </c>
      <c r="T462" s="2">
        <f t="shared" ref="T462:T467" si="51">IF(R462+S462&gt;120,"エラー",IF(R462+S462=0,"",R462+S462))</f>
        <v>115</v>
      </c>
      <c r="U462" s="2" t="str" cm="1">
        <f t="array" ref="U462">IF(T462="","",(_xlfn.IFS(T462&gt;=95,"優良",T462&gt;=80,"良好",T462&gt;=60,"普通",T462&gt;=50,"やや不良",T462&lt;50,"不良",T462="","")))</f>
        <v>優良</v>
      </c>
      <c r="V462" s="3" t="s">
        <v>1260</v>
      </c>
    </row>
    <row r="463" spans="1:22" ht="70.05" customHeight="1" x14ac:dyDescent="0.2">
      <c r="A463" s="7">
        <v>454</v>
      </c>
      <c r="B463" s="4" t="s">
        <v>1199</v>
      </c>
      <c r="C463" s="3" t="s">
        <v>1261</v>
      </c>
      <c r="D463" s="3" t="s">
        <v>1245</v>
      </c>
      <c r="E463" s="35" t="s">
        <v>32</v>
      </c>
      <c r="F463" s="40"/>
      <c r="G463" s="34"/>
      <c r="H463" s="3"/>
      <c r="I463" s="37"/>
      <c r="J463" s="4"/>
      <c r="K463" s="3"/>
      <c r="L463" s="38"/>
      <c r="M463" s="3"/>
      <c r="N463" s="4">
        <v>100</v>
      </c>
      <c r="O463" s="4">
        <v>10</v>
      </c>
      <c r="P463" s="2">
        <f t="shared" si="47"/>
        <v>110</v>
      </c>
      <c r="Q463" s="2" t="str" cm="1">
        <f t="array" ref="Q463">IF(P463="","",(_xlfn.IFS(P463&gt;=95,"優良",P463&gt;=80,"良好",P463&gt;=60,"普通",P463&gt;=50,"やや不良",P463&lt;50,"不良",P463="","")))</f>
        <v>優良</v>
      </c>
      <c r="R463" s="2">
        <v>100</v>
      </c>
      <c r="S463" s="2">
        <v>5</v>
      </c>
      <c r="T463" s="2">
        <f t="shared" si="51"/>
        <v>105</v>
      </c>
      <c r="U463" s="2" t="str" cm="1">
        <f t="array" ref="U463">IF(T463="","",(_xlfn.IFS(T463&gt;=95,"優良",T463&gt;=80,"良好",T463&gt;=60,"普通",T463&gt;=50,"やや不良",T463&lt;50,"不良",T463="","")))</f>
        <v>優良</v>
      </c>
      <c r="V463" s="3" t="s">
        <v>1262</v>
      </c>
    </row>
    <row r="464" spans="1:22" ht="111" customHeight="1" x14ac:dyDescent="0.2">
      <c r="A464" s="7">
        <v>455</v>
      </c>
      <c r="B464" s="4" t="s">
        <v>1199</v>
      </c>
      <c r="C464" s="3" t="s">
        <v>1263</v>
      </c>
      <c r="D464" s="3" t="s">
        <v>1245</v>
      </c>
      <c r="E464" s="35" t="s">
        <v>32</v>
      </c>
      <c r="F464" s="40"/>
      <c r="G464" s="34"/>
      <c r="H464" s="3"/>
      <c r="I464" s="37"/>
      <c r="J464" s="4"/>
      <c r="K464" s="3"/>
      <c r="L464" s="38"/>
      <c r="M464" s="3"/>
      <c r="N464" s="4">
        <v>100</v>
      </c>
      <c r="O464" s="4">
        <v>20</v>
      </c>
      <c r="P464" s="2">
        <f t="shared" si="47"/>
        <v>120</v>
      </c>
      <c r="Q464" s="2" t="str" cm="1">
        <f t="array" ref="Q464">IF(P464="","",(_xlfn.IFS(P464&gt;=95,"優良",P464&gt;=80,"良好",P464&gt;=60,"普通",P464&gt;=50,"やや不良",P464&lt;50,"不良",P464="","")))</f>
        <v>優良</v>
      </c>
      <c r="R464" s="2">
        <v>100</v>
      </c>
      <c r="S464" s="2">
        <v>20</v>
      </c>
      <c r="T464" s="2">
        <f t="shared" si="51"/>
        <v>120</v>
      </c>
      <c r="U464" s="2" t="str" cm="1">
        <f t="array" ref="U464">IF(T464="","",(_xlfn.IFS(T464&gt;=95,"優良",T464&gt;=80,"良好",T464&gt;=60,"普通",T464&gt;=50,"やや不良",T464&lt;50,"不良",T464="","")))</f>
        <v>優良</v>
      </c>
      <c r="V464" s="3" t="s">
        <v>1264</v>
      </c>
    </row>
    <row r="465" spans="1:22" ht="70.05" customHeight="1" x14ac:dyDescent="0.2">
      <c r="A465" s="7">
        <v>456</v>
      </c>
      <c r="B465" s="4" t="s">
        <v>1199</v>
      </c>
      <c r="C465" s="3" t="s">
        <v>1265</v>
      </c>
      <c r="D465" s="3" t="s">
        <v>1245</v>
      </c>
      <c r="E465" s="35" t="s">
        <v>32</v>
      </c>
      <c r="F465" s="40"/>
      <c r="G465" s="34"/>
      <c r="H465" s="3"/>
      <c r="I465" s="37"/>
      <c r="J465" s="4"/>
      <c r="K465" s="3"/>
      <c r="L465" s="38"/>
      <c r="M465" s="3"/>
      <c r="N465" s="4">
        <v>100</v>
      </c>
      <c r="O465" s="4">
        <v>0</v>
      </c>
      <c r="P465" s="2">
        <f t="shared" si="47"/>
        <v>100</v>
      </c>
      <c r="Q465" s="2" t="str" cm="1">
        <f t="array" ref="Q465">IF(P465="","",(_xlfn.IFS(P465&gt;=95,"優良",P465&gt;=80,"良好",P465&gt;=60,"普通",P465&gt;=50,"やや不良",P465&lt;50,"不良",P465="","")))</f>
        <v>優良</v>
      </c>
      <c r="R465" s="2">
        <v>100</v>
      </c>
      <c r="S465" s="2">
        <v>0</v>
      </c>
      <c r="T465" s="2">
        <f t="shared" si="51"/>
        <v>100</v>
      </c>
      <c r="U465" s="2" t="str" cm="1">
        <f t="array" ref="U465">IF(T465="","",(_xlfn.IFS(T465&gt;=95,"優良",T465&gt;=80,"良好",T465&gt;=60,"普通",T465&gt;=50,"やや不良",T465&lt;50,"不良",T465="","")))</f>
        <v>優良</v>
      </c>
      <c r="V465" s="3" t="s">
        <v>1266</v>
      </c>
    </row>
    <row r="466" spans="1:22" ht="135" customHeight="1" x14ac:dyDescent="0.2">
      <c r="A466" s="7">
        <v>457</v>
      </c>
      <c r="B466" s="4" t="s">
        <v>1199</v>
      </c>
      <c r="C466" s="3" t="s">
        <v>1267</v>
      </c>
      <c r="D466" s="3" t="s">
        <v>1245</v>
      </c>
      <c r="E466" s="35" t="s">
        <v>32</v>
      </c>
      <c r="F466" s="40"/>
      <c r="G466" s="34"/>
      <c r="H466" s="3"/>
      <c r="I466" s="37"/>
      <c r="J466" s="4"/>
      <c r="K466" s="3"/>
      <c r="L466" s="38"/>
      <c r="M466" s="3"/>
      <c r="N466" s="4">
        <v>99</v>
      </c>
      <c r="O466" s="4">
        <v>15</v>
      </c>
      <c r="P466" s="2">
        <f t="shared" si="47"/>
        <v>114</v>
      </c>
      <c r="Q466" s="2" t="str" cm="1">
        <f t="array" ref="Q466">IF(P466="","",(_xlfn.IFS(P466&gt;=95,"優良",P466&gt;=80,"良好",P466&gt;=60,"普通",P466&gt;=50,"やや不良",P466&lt;50,"不良",P466="","")))</f>
        <v>優良</v>
      </c>
      <c r="R466" s="2">
        <v>97</v>
      </c>
      <c r="S466" s="2">
        <v>20</v>
      </c>
      <c r="T466" s="2">
        <f t="shared" si="51"/>
        <v>117</v>
      </c>
      <c r="U466" s="2" t="str" cm="1">
        <f t="array" ref="U466">IF(T466="","",(_xlfn.IFS(T466&gt;=95,"優良",T466&gt;=80,"良好",T466&gt;=60,"普通",T466&gt;=50,"やや不良",T466&lt;50,"不良",T466="","")))</f>
        <v>優良</v>
      </c>
      <c r="V466" s="3" t="s">
        <v>1268</v>
      </c>
    </row>
    <row r="467" spans="1:22" ht="122.1" customHeight="1" x14ac:dyDescent="0.2">
      <c r="A467" s="7">
        <v>458</v>
      </c>
      <c r="B467" s="4" t="s">
        <v>1199</v>
      </c>
      <c r="C467" s="3" t="s">
        <v>1269</v>
      </c>
      <c r="D467" s="3" t="s">
        <v>1245</v>
      </c>
      <c r="E467" s="35" t="s">
        <v>32</v>
      </c>
      <c r="F467" s="40"/>
      <c r="G467" s="34"/>
      <c r="H467" s="3"/>
      <c r="I467" s="37"/>
      <c r="J467" s="4"/>
      <c r="K467" s="3"/>
      <c r="L467" s="38"/>
      <c r="M467" s="3"/>
      <c r="N467" s="4">
        <v>100</v>
      </c>
      <c r="O467" s="4">
        <v>20</v>
      </c>
      <c r="P467" s="2">
        <f t="shared" si="47"/>
        <v>120</v>
      </c>
      <c r="Q467" s="2" t="str" cm="1">
        <f t="array" ref="Q467">IF(P467="","",(_xlfn.IFS(P467&gt;=95,"優良",P467&gt;=80,"良好",P467&gt;=60,"普通",P467&gt;=50,"やや不良",P467&lt;50,"不良",P467="","")))</f>
        <v>優良</v>
      </c>
      <c r="R467" s="2">
        <v>100</v>
      </c>
      <c r="S467" s="2">
        <v>20</v>
      </c>
      <c r="T467" s="2">
        <f t="shared" si="51"/>
        <v>120</v>
      </c>
      <c r="U467" s="2" t="str" cm="1">
        <f t="array" ref="U467">IF(T467="","",(_xlfn.IFS(T467&gt;=95,"優良",T467&gt;=80,"良好",T467&gt;=60,"普通",T467&gt;=50,"やや不良",T467&lt;50,"不良",T467="","")))</f>
        <v>優良</v>
      </c>
      <c r="V467" s="3" t="s">
        <v>1270</v>
      </c>
    </row>
    <row r="468" spans="1:22" ht="161.1" customHeight="1" x14ac:dyDescent="0.2">
      <c r="A468" s="7">
        <v>459</v>
      </c>
      <c r="B468" s="4" t="s">
        <v>1199</v>
      </c>
      <c r="C468" s="3" t="s">
        <v>1271</v>
      </c>
      <c r="D468" s="3" t="s">
        <v>1245</v>
      </c>
      <c r="E468" s="35" t="s">
        <v>32</v>
      </c>
      <c r="F468" s="40"/>
      <c r="G468" s="34"/>
      <c r="H468" s="3"/>
      <c r="I468" s="37"/>
      <c r="J468" s="4"/>
      <c r="K468" s="3"/>
      <c r="L468" s="38"/>
      <c r="M468" s="3"/>
      <c r="N468" s="4">
        <v>100</v>
      </c>
      <c r="O468" s="4">
        <v>20</v>
      </c>
      <c r="P468" s="2">
        <f t="shared" si="47"/>
        <v>120</v>
      </c>
      <c r="Q468" s="2" t="str" cm="1">
        <f t="array" ref="Q468">IF(P468="","",(_xlfn.IFS(P468&gt;=95,"優良",P468&gt;=80,"良好",P468&gt;=60,"普通",P468&gt;=50,"やや不良",P468&lt;50,"不良",P468="","")))</f>
        <v>優良</v>
      </c>
      <c r="R468" s="2">
        <v>98</v>
      </c>
      <c r="S468" s="2">
        <v>20</v>
      </c>
      <c r="T468" s="2">
        <f>IF(R468+S468&gt;120,"エラー",IF(R468+S468=0,"",R468+S468))</f>
        <v>118</v>
      </c>
      <c r="U468" s="2" t="str" cm="1">
        <f t="array" ref="U468">IF(T468="","",(_xlfn.IFS(T468&gt;=95,"優良",T468&gt;=80,"良好",T468&gt;=60,"普通",T468&gt;=50,"やや不良",T468&lt;50,"不良",T468="","")))</f>
        <v>優良</v>
      </c>
      <c r="V468" s="3" t="s">
        <v>1272</v>
      </c>
    </row>
    <row r="469" spans="1:22" ht="148.05000000000001" customHeight="1" x14ac:dyDescent="0.2">
      <c r="A469" s="7">
        <v>460</v>
      </c>
      <c r="B469" s="4" t="s">
        <v>1199</v>
      </c>
      <c r="C469" s="3" t="s">
        <v>1273</v>
      </c>
      <c r="D469" s="3" t="s">
        <v>1245</v>
      </c>
      <c r="E469" s="35" t="s">
        <v>32</v>
      </c>
      <c r="F469" s="40"/>
      <c r="G469" s="34"/>
      <c r="H469" s="3"/>
      <c r="I469" s="37"/>
      <c r="J469" s="4"/>
      <c r="K469" s="3"/>
      <c r="L469" s="38"/>
      <c r="M469" s="3"/>
      <c r="N469" s="4">
        <v>100</v>
      </c>
      <c r="O469" s="4">
        <v>20</v>
      </c>
      <c r="P469" s="2">
        <f t="shared" si="47"/>
        <v>120</v>
      </c>
      <c r="Q469" s="2" t="str" cm="1">
        <f t="array" ref="Q469">IF(P469="","",(_xlfn.IFS(P469&gt;=95,"優良",P469&gt;=80,"良好",P469&gt;=60,"普通",P469&gt;=50,"やや不良",P469&lt;50,"不良",P469="","")))</f>
        <v>優良</v>
      </c>
      <c r="R469" s="2">
        <v>100</v>
      </c>
      <c r="S469" s="2">
        <v>20</v>
      </c>
      <c r="T469" s="2">
        <f t="shared" ref="T469" si="52">IF(R469+S469&gt;120,"エラー",IF(R469+S469=0,"",R469+S469))</f>
        <v>120</v>
      </c>
      <c r="U469" s="2" t="str" cm="1">
        <f t="array" ref="U469">IF(T469="","",(_xlfn.IFS(T469&gt;=95,"優良",T469&gt;=80,"良好",T469&gt;=60,"普通",T469&gt;=50,"やや不良",T469&lt;50,"不良",T469="","")))</f>
        <v>優良</v>
      </c>
      <c r="V469" s="3" t="s">
        <v>1274</v>
      </c>
    </row>
    <row r="470" spans="1:22" ht="83.1" customHeight="1" x14ac:dyDescent="0.2">
      <c r="A470" s="7">
        <v>461</v>
      </c>
      <c r="B470" s="4" t="s">
        <v>1199</v>
      </c>
      <c r="C470" s="3" t="s">
        <v>1275</v>
      </c>
      <c r="D470" s="3" t="s">
        <v>1276</v>
      </c>
      <c r="E470" s="35" t="s">
        <v>32</v>
      </c>
      <c r="F470" s="40"/>
      <c r="G470" s="34"/>
      <c r="H470" s="3"/>
      <c r="I470" s="37"/>
      <c r="J470" s="4"/>
      <c r="K470" s="3"/>
      <c r="L470" s="38"/>
      <c r="M470" s="3"/>
      <c r="N470" s="4">
        <v>87</v>
      </c>
      <c r="O470" s="4">
        <v>0</v>
      </c>
      <c r="P470" s="2">
        <f t="shared" si="47"/>
        <v>87</v>
      </c>
      <c r="Q470" s="2" t="str" cm="1">
        <f t="array" ref="Q470">IF(P470="","",(_xlfn.IFS(P470&gt;=95,"優良",P470&gt;=80,"良好",P470&gt;=60,"普通",P470&gt;=50,"やや不良",P470&lt;50,"不良",P470="","")))</f>
        <v>良好</v>
      </c>
      <c r="R470" s="2">
        <v>100</v>
      </c>
      <c r="S470" s="2">
        <v>0</v>
      </c>
      <c r="T470" s="2">
        <f>IF(R470+S470&gt;120,"エラー",IF(R470+S470=0,"",R470+S470))</f>
        <v>100</v>
      </c>
      <c r="U470" s="2" t="str" cm="1">
        <f t="array" ref="U470">IF(T470="","",(_xlfn.IFS(T470&gt;=95,"優良",T470&gt;=80,"良好",T470&gt;=60,"普通",T470&gt;=50,"やや不良",T470&lt;50,"不良",T470="","")))</f>
        <v>優良</v>
      </c>
      <c r="V470" s="3" t="s">
        <v>1277</v>
      </c>
    </row>
    <row r="471" spans="1:22" ht="83.1" customHeight="1" x14ac:dyDescent="0.2">
      <c r="A471" s="7">
        <v>462</v>
      </c>
      <c r="B471" s="4" t="s">
        <v>1199</v>
      </c>
      <c r="C471" s="3" t="s">
        <v>1278</v>
      </c>
      <c r="D471" s="3" t="s">
        <v>1279</v>
      </c>
      <c r="E471" s="35" t="s">
        <v>32</v>
      </c>
      <c r="F471" s="40"/>
      <c r="G471" s="34"/>
      <c r="H471" s="3"/>
      <c r="I471" s="37"/>
      <c r="J471" s="4"/>
      <c r="K471" s="3"/>
      <c r="L471" s="38"/>
      <c r="M471" s="3"/>
      <c r="N471" s="4">
        <v>100</v>
      </c>
      <c r="O471" s="4">
        <v>-5</v>
      </c>
      <c r="P471" s="2">
        <f t="shared" si="47"/>
        <v>95</v>
      </c>
      <c r="Q471" s="2" t="str" cm="1">
        <f t="array" ref="Q471">IF(P471="","",(_xlfn.IFS(P471&gt;=95,"優良",P471&gt;=80,"良好",P471&gt;=60,"普通",P471&gt;=50,"やや不良",P471&lt;50,"不良",P471="","")))</f>
        <v>優良</v>
      </c>
      <c r="R471" s="2">
        <v>87</v>
      </c>
      <c r="S471" s="2">
        <v>0</v>
      </c>
      <c r="T471" s="2">
        <f t="shared" ref="T471" si="53">IF(R471+S471&gt;120,"エラー",IF(R471+S471=0,"",R471+S471))</f>
        <v>87</v>
      </c>
      <c r="U471" s="2" t="str" cm="1">
        <f t="array" ref="U471">IF(T471="","",(_xlfn.IFS(T471&gt;=95,"優良",T471&gt;=80,"良好",T471&gt;=60,"普通",T471&gt;=50,"やや不良",T471&lt;50,"不良",T471="","")))</f>
        <v>良好</v>
      </c>
      <c r="V471" s="3" t="s">
        <v>1280</v>
      </c>
    </row>
    <row r="472" spans="1:22" ht="96" customHeight="1" x14ac:dyDescent="0.2">
      <c r="A472" s="7">
        <v>463</v>
      </c>
      <c r="B472" s="4" t="s">
        <v>1199</v>
      </c>
      <c r="C472" s="3" t="s">
        <v>1281</v>
      </c>
      <c r="D472" s="3" t="s">
        <v>1282</v>
      </c>
      <c r="E472" s="35" t="s">
        <v>25</v>
      </c>
      <c r="F472" s="40"/>
      <c r="G472" s="34"/>
      <c r="H472" s="3"/>
      <c r="I472" s="37"/>
      <c r="J472" s="4"/>
      <c r="K472" s="3"/>
      <c r="L472" s="38"/>
      <c r="M472" s="3"/>
      <c r="N472" s="4">
        <v>80</v>
      </c>
      <c r="O472" s="4">
        <v>0</v>
      </c>
      <c r="P472" s="2">
        <f t="shared" si="47"/>
        <v>80</v>
      </c>
      <c r="Q472" s="2" t="str" cm="1">
        <f t="array" ref="Q472">IF(P472="","",(_xlfn.IFS(P472&gt;=95,"優良",P472&gt;=80,"良好",P472&gt;=60,"普通",P472&gt;=50,"やや不良",P472&lt;50,"不良",P472="","")))</f>
        <v>良好</v>
      </c>
      <c r="R472" s="2">
        <v>82</v>
      </c>
      <c r="S472" s="2">
        <v>0</v>
      </c>
      <c r="T472" s="2">
        <f>IF(R472+S472&gt;120,"エラー",IF(R472+S472=0,"",R472+S472))</f>
        <v>82</v>
      </c>
      <c r="U472" s="2" t="str" cm="1">
        <f t="array" ref="U472">IF(T472="","",(_xlfn.IFS(T472&gt;=95,"優良",T472&gt;=80,"良好",T472&gt;=60,"普通",T472&gt;=50,"やや不良",T472&lt;50,"不良",T472="","")))</f>
        <v>良好</v>
      </c>
      <c r="V472" s="3" t="s">
        <v>1283</v>
      </c>
    </row>
    <row r="473" spans="1:22" ht="96" customHeight="1" x14ac:dyDescent="0.2">
      <c r="A473" s="7">
        <v>464</v>
      </c>
      <c r="B473" s="4" t="s">
        <v>1199</v>
      </c>
      <c r="C473" s="3" t="s">
        <v>1284</v>
      </c>
      <c r="D473" s="3" t="s">
        <v>1285</v>
      </c>
      <c r="E473" s="35" t="s">
        <v>25</v>
      </c>
      <c r="F473" s="40"/>
      <c r="G473" s="34"/>
      <c r="H473" s="3"/>
      <c r="I473" s="37"/>
      <c r="J473" s="4"/>
      <c r="K473" s="3"/>
      <c r="L473" s="38"/>
      <c r="M473" s="3"/>
      <c r="N473" s="4">
        <v>81</v>
      </c>
      <c r="O473" s="4">
        <v>0</v>
      </c>
      <c r="P473" s="2">
        <f t="shared" si="47"/>
        <v>81</v>
      </c>
      <c r="Q473" s="2" t="str" cm="1">
        <f t="array" ref="Q473">IF(P473="","",(_xlfn.IFS(P473&gt;=95,"優良",P473&gt;=80,"良好",P473&gt;=60,"普通",P473&gt;=50,"やや不良",P473&lt;50,"不良",P473="","")))</f>
        <v>良好</v>
      </c>
      <c r="R473" s="2">
        <v>83</v>
      </c>
      <c r="S473" s="2">
        <v>0</v>
      </c>
      <c r="T473" s="2">
        <f t="shared" ref="T473:T476" si="54">IF(R473+S473&gt;120,"エラー",IF(R473+S473=0,"",R473+S473))</f>
        <v>83</v>
      </c>
      <c r="U473" s="2" t="str" cm="1">
        <f t="array" ref="U473">IF(T473="","",(_xlfn.IFS(T473&gt;=95,"優良",T473&gt;=80,"良好",T473&gt;=60,"普通",T473&gt;=50,"やや不良",T473&lt;50,"不良",T473="","")))</f>
        <v>良好</v>
      </c>
      <c r="V473" s="3" t="s">
        <v>1283</v>
      </c>
    </row>
    <row r="474" spans="1:22" ht="83.1" customHeight="1" x14ac:dyDescent="0.2">
      <c r="A474" s="7">
        <v>465</v>
      </c>
      <c r="B474" s="4" t="s">
        <v>1199</v>
      </c>
      <c r="C474" s="3" t="s">
        <v>1286</v>
      </c>
      <c r="D474" s="3" t="s">
        <v>1287</v>
      </c>
      <c r="E474" s="35" t="s">
        <v>25</v>
      </c>
      <c r="F474" s="40"/>
      <c r="G474" s="34"/>
      <c r="H474" s="3"/>
      <c r="I474" s="37"/>
      <c r="J474" s="4"/>
      <c r="K474" s="3"/>
      <c r="L474" s="38"/>
      <c r="M474" s="3"/>
      <c r="N474" s="4">
        <v>97.5</v>
      </c>
      <c r="O474" s="4">
        <v>5</v>
      </c>
      <c r="P474" s="2">
        <f t="shared" si="47"/>
        <v>102.5</v>
      </c>
      <c r="Q474" s="2" t="str" cm="1">
        <f t="array" ref="Q474">IF(P474="","",(_xlfn.IFS(P474&gt;=95,"優良",P474&gt;=80,"良好",P474&gt;=60,"普通",P474&gt;=50,"やや不良",P474&lt;50,"不良",P474="","")))</f>
        <v>優良</v>
      </c>
      <c r="R474" s="2">
        <v>97.5</v>
      </c>
      <c r="S474" s="2">
        <v>5</v>
      </c>
      <c r="T474" s="2">
        <f t="shared" si="54"/>
        <v>102.5</v>
      </c>
      <c r="U474" s="2" t="s">
        <v>35</v>
      </c>
      <c r="V474" s="3" t="s">
        <v>1288</v>
      </c>
    </row>
    <row r="475" spans="1:22" ht="57" customHeight="1" x14ac:dyDescent="0.2">
      <c r="A475" s="7">
        <v>466</v>
      </c>
      <c r="B475" s="7" t="s">
        <v>1289</v>
      </c>
      <c r="C475" s="3" t="s">
        <v>1290</v>
      </c>
      <c r="D475" s="3" t="s">
        <v>1291</v>
      </c>
      <c r="E475" s="35" t="s">
        <v>45</v>
      </c>
      <c r="F475" s="40" t="s">
        <v>1224</v>
      </c>
      <c r="G475" s="34"/>
      <c r="H475" s="3"/>
      <c r="I475" s="37"/>
      <c r="J475" s="4"/>
      <c r="K475" s="3"/>
      <c r="L475" s="38"/>
      <c r="M475" s="3"/>
      <c r="N475" s="4">
        <v>94</v>
      </c>
      <c r="O475" s="4">
        <v>0</v>
      </c>
      <c r="P475" s="2">
        <f t="shared" si="47"/>
        <v>94</v>
      </c>
      <c r="Q475" s="2" t="str" cm="1">
        <f t="array" ref="Q475">IF(P475="","",(_xlfn.IFS(P475&gt;=95,"優良",P475&gt;=80,"良好",P475&gt;=60,"普通",P475&gt;=50,"やや不良",P475&lt;50,"不良",P475="","")))</f>
        <v>良好</v>
      </c>
      <c r="R475" s="2">
        <v>93</v>
      </c>
      <c r="S475" s="2">
        <v>0</v>
      </c>
      <c r="T475" s="2">
        <f t="shared" si="54"/>
        <v>93</v>
      </c>
      <c r="U475" s="2" t="str" cm="1">
        <f t="array" ref="U475">IF(T475="","",(_xlfn.IFS(T475&gt;=95,"優良",T475&gt;=80,"良好",T475&gt;=60,"普通",T475&gt;=50,"やや不良",T475&lt;50,"不良",T475="","")))</f>
        <v>良好</v>
      </c>
      <c r="V475" s="3" t="s">
        <v>1292</v>
      </c>
    </row>
    <row r="476" spans="1:22" ht="44.1" customHeight="1" x14ac:dyDescent="0.2">
      <c r="A476" s="7">
        <v>467</v>
      </c>
      <c r="B476" s="7" t="s">
        <v>1289</v>
      </c>
      <c r="C476" s="3" t="s">
        <v>1293</v>
      </c>
      <c r="D476" s="3" t="s">
        <v>1294</v>
      </c>
      <c r="E476" s="35" t="s">
        <v>32</v>
      </c>
      <c r="F476" s="40"/>
      <c r="G476" s="34"/>
      <c r="H476" s="3"/>
      <c r="I476" s="37"/>
      <c r="J476" s="4"/>
      <c r="K476" s="3"/>
      <c r="L476" s="38"/>
      <c r="M476" s="3"/>
      <c r="N476" s="4">
        <v>93</v>
      </c>
      <c r="O476" s="4">
        <v>0</v>
      </c>
      <c r="P476" s="2">
        <f t="shared" si="47"/>
        <v>93</v>
      </c>
      <c r="Q476" s="2" t="str" cm="1">
        <f t="array" ref="Q476">IF(P476="","",(_xlfn.IFS(P476&gt;=95,"優良",P476&gt;=80,"良好",P476&gt;=60,"普通",P476&gt;=50,"やや不良",P476&lt;50,"不良",P476="","")))</f>
        <v>良好</v>
      </c>
      <c r="R476" s="2">
        <v>94</v>
      </c>
      <c r="S476" s="2">
        <v>0</v>
      </c>
      <c r="T476" s="2">
        <f t="shared" si="54"/>
        <v>94</v>
      </c>
      <c r="U476" s="2" t="str" cm="1">
        <f t="array" ref="U476">IF(T476="","",(_xlfn.IFS(T476&gt;=95,"優良",T476&gt;=80,"良好",T476&gt;=60,"普通",T476&gt;=50,"やや不良",T476&lt;50,"不良",T476="","")))</f>
        <v>良好</v>
      </c>
      <c r="V476" s="3" t="s">
        <v>1292</v>
      </c>
    </row>
    <row r="477" spans="1:22" ht="96" customHeight="1" x14ac:dyDescent="0.2">
      <c r="A477" s="7">
        <v>468</v>
      </c>
      <c r="B477" s="7" t="s">
        <v>1289</v>
      </c>
      <c r="C477" s="3" t="s">
        <v>1295</v>
      </c>
      <c r="D477" s="3" t="s">
        <v>1296</v>
      </c>
      <c r="E477" s="35" t="s">
        <v>45</v>
      </c>
      <c r="F477" s="40" t="s">
        <v>1297</v>
      </c>
      <c r="G477" s="34"/>
      <c r="H477" s="3"/>
      <c r="I477" s="37"/>
      <c r="J477" s="4"/>
      <c r="K477" s="3"/>
      <c r="L477" s="38"/>
      <c r="M477" s="3"/>
      <c r="N477" s="4">
        <v>91</v>
      </c>
      <c r="O477" s="4">
        <v>5</v>
      </c>
      <c r="P477" s="2">
        <f t="shared" si="47"/>
        <v>96</v>
      </c>
      <c r="Q477" s="2" t="str" cm="1">
        <f t="array" ref="Q477">IF(P477="","",(_xlfn.IFS(P477&gt;=95,"優良",P477&gt;=80,"良好",P477&gt;=60,"普通",P477&gt;=50,"やや不良",P477&lt;50,"不良",P477="","")))</f>
        <v>優良</v>
      </c>
      <c r="R477" s="2">
        <v>94</v>
      </c>
      <c r="S477" s="2">
        <v>0</v>
      </c>
      <c r="T477" s="2">
        <f>IF(R477+S477&gt;120,"エラー",IF(R477+S477=0,"",R477+S477))</f>
        <v>94</v>
      </c>
      <c r="U477" s="2" t="str" cm="1">
        <f t="array" ref="U477">IF(T477="","",(_xlfn.IFS(T477&gt;=95,"優良",T477&gt;=80,"良好",T477&gt;=60,"普通",T477&gt;=50,"やや不良",T477&lt;50,"不良",T477="","")))</f>
        <v>良好</v>
      </c>
      <c r="V477" s="3" t="s">
        <v>1292</v>
      </c>
    </row>
    <row r="478" spans="1:22" ht="53.1" customHeight="1" x14ac:dyDescent="0.2">
      <c r="A478" s="7">
        <v>469</v>
      </c>
      <c r="B478" s="7" t="s">
        <v>1289</v>
      </c>
      <c r="C478" s="3" t="s">
        <v>1298</v>
      </c>
      <c r="D478" s="3" t="s">
        <v>1299</v>
      </c>
      <c r="E478" s="35" t="s">
        <v>45</v>
      </c>
      <c r="F478" s="40" t="s">
        <v>1300</v>
      </c>
      <c r="G478" s="34"/>
      <c r="H478" s="3"/>
      <c r="I478" s="37"/>
      <c r="J478" s="4"/>
      <c r="K478" s="3"/>
      <c r="L478" s="38"/>
      <c r="M478" s="3"/>
      <c r="N478" s="4">
        <v>93</v>
      </c>
      <c r="O478" s="4">
        <v>0</v>
      </c>
      <c r="P478" s="2">
        <f t="shared" si="47"/>
        <v>93</v>
      </c>
      <c r="Q478" s="2" t="str" cm="1">
        <f t="array" ref="Q478">IF(P478="","",(_xlfn.IFS(P478&gt;=95,"優良",P478&gt;=80,"良好",P478&gt;=60,"普通",P478&gt;=50,"やや不良",P478&lt;50,"不良",P478="","")))</f>
        <v>良好</v>
      </c>
      <c r="R478" s="2">
        <v>95</v>
      </c>
      <c r="S478" s="2">
        <v>0</v>
      </c>
      <c r="T478" s="2">
        <f t="shared" ref="T478:T485" si="55">IF(R478+S478&gt;120,"エラー",IF(R478+S478=0,"",R478+S478))</f>
        <v>95</v>
      </c>
      <c r="U478" s="2" t="str" cm="1">
        <f t="array" ref="U478">IF(T478="","",(_xlfn.IFS(T478&gt;=95,"優良",T478&gt;=80,"良好",T478&gt;=60,"普通",T478&gt;=50,"やや不良",T478&lt;50,"不良",T478="","")))</f>
        <v>優良</v>
      </c>
      <c r="V478" s="3" t="s">
        <v>1292</v>
      </c>
    </row>
    <row r="479" spans="1:22" ht="53.1" customHeight="1" x14ac:dyDescent="0.2">
      <c r="A479" s="7">
        <v>470</v>
      </c>
      <c r="B479" s="7" t="s">
        <v>1289</v>
      </c>
      <c r="C479" s="3" t="s">
        <v>1301</v>
      </c>
      <c r="D479" s="3" t="s">
        <v>1299</v>
      </c>
      <c r="E479" s="35" t="s">
        <v>45</v>
      </c>
      <c r="F479" s="40" t="s">
        <v>1300</v>
      </c>
      <c r="G479" s="34"/>
      <c r="H479" s="3"/>
      <c r="I479" s="37"/>
      <c r="J479" s="4"/>
      <c r="K479" s="3"/>
      <c r="L479" s="38"/>
      <c r="M479" s="3"/>
      <c r="N479" s="4">
        <v>98</v>
      </c>
      <c r="O479" s="4">
        <v>0</v>
      </c>
      <c r="P479" s="2">
        <f t="shared" si="47"/>
        <v>98</v>
      </c>
      <c r="Q479" s="2" t="str" cm="1">
        <f t="array" ref="Q479">IF(P479="","",(_xlfn.IFS(P479&gt;=95,"優良",P479&gt;=80,"良好",P479&gt;=60,"普通",P479&gt;=50,"やや不良",P479&lt;50,"不良",P479="","")))</f>
        <v>優良</v>
      </c>
      <c r="R479" s="2">
        <v>99</v>
      </c>
      <c r="S479" s="2">
        <v>0</v>
      </c>
      <c r="T479" s="2">
        <f t="shared" si="55"/>
        <v>99</v>
      </c>
      <c r="U479" s="2" t="str" cm="1">
        <f t="array" ref="U479">IF(T479="","",(_xlfn.IFS(T479&gt;=95,"優良",T479&gt;=80,"良好",T479&gt;=60,"普通",T479&gt;=50,"やや不良",T479&lt;50,"不良",T479="","")))</f>
        <v>優良</v>
      </c>
      <c r="V479" s="3" t="s">
        <v>1292</v>
      </c>
    </row>
    <row r="480" spans="1:22" ht="53.1" customHeight="1" x14ac:dyDescent="0.2">
      <c r="A480" s="7">
        <v>471</v>
      </c>
      <c r="B480" s="7" t="s">
        <v>1289</v>
      </c>
      <c r="C480" s="3" t="s">
        <v>1302</v>
      </c>
      <c r="D480" s="3" t="s">
        <v>1299</v>
      </c>
      <c r="E480" s="35" t="s">
        <v>45</v>
      </c>
      <c r="F480" s="40" t="s">
        <v>1297</v>
      </c>
      <c r="G480" s="34"/>
      <c r="H480" s="3"/>
      <c r="I480" s="37"/>
      <c r="J480" s="4"/>
      <c r="K480" s="3"/>
      <c r="L480" s="38"/>
      <c r="M480" s="3"/>
      <c r="N480" s="4">
        <v>99</v>
      </c>
      <c r="O480" s="4">
        <v>0</v>
      </c>
      <c r="P480" s="2">
        <f t="shared" si="47"/>
        <v>99</v>
      </c>
      <c r="Q480" s="2" t="str" cm="1">
        <f t="array" ref="Q480">IF(P480="","",(_xlfn.IFS(P480&gt;=95,"優良",P480&gt;=80,"良好",P480&gt;=60,"普通",P480&gt;=50,"やや不良",P480&lt;50,"不良",P480="","")))</f>
        <v>優良</v>
      </c>
      <c r="R480" s="2">
        <v>99</v>
      </c>
      <c r="S480" s="2">
        <v>0</v>
      </c>
      <c r="T480" s="2">
        <f t="shared" si="55"/>
        <v>99</v>
      </c>
      <c r="U480" s="2" t="str" cm="1">
        <f t="array" ref="U480">IF(T480="","",(_xlfn.IFS(T480&gt;=95,"優良",T480&gt;=80,"良好",T480&gt;=60,"普通",T480&gt;=50,"やや不良",T480&lt;50,"不良",T480="","")))</f>
        <v>優良</v>
      </c>
      <c r="V480" s="3" t="s">
        <v>1303</v>
      </c>
    </row>
    <row r="481" spans="1:22" ht="53.1" customHeight="1" x14ac:dyDescent="0.2">
      <c r="A481" s="7">
        <v>472</v>
      </c>
      <c r="B481" s="7" t="s">
        <v>1289</v>
      </c>
      <c r="C481" s="3" t="s">
        <v>1304</v>
      </c>
      <c r="D481" s="3" t="s">
        <v>1299</v>
      </c>
      <c r="E481" s="35" t="s">
        <v>45</v>
      </c>
      <c r="F481" s="40" t="s">
        <v>1297</v>
      </c>
      <c r="G481" s="34"/>
      <c r="H481" s="3"/>
      <c r="I481" s="37"/>
      <c r="J481" s="4"/>
      <c r="K481" s="3"/>
      <c r="L481" s="38"/>
      <c r="M481" s="3"/>
      <c r="N481" s="4">
        <v>95</v>
      </c>
      <c r="O481" s="4">
        <v>0</v>
      </c>
      <c r="P481" s="2">
        <f t="shared" si="47"/>
        <v>95</v>
      </c>
      <c r="Q481" s="2" t="str" cm="1">
        <f t="array" ref="Q481">IF(P481="","",(_xlfn.IFS(P481&gt;=95,"優良",P481&gt;=80,"良好",P481&gt;=60,"普通",P481&gt;=50,"やや不良",P481&lt;50,"不良",P481="","")))</f>
        <v>優良</v>
      </c>
      <c r="R481" s="2">
        <v>98</v>
      </c>
      <c r="S481" s="2">
        <v>5</v>
      </c>
      <c r="T481" s="2">
        <f t="shared" si="55"/>
        <v>103</v>
      </c>
      <c r="U481" s="2" t="str" cm="1">
        <f t="array" ref="U481">IF(T481="","",(_xlfn.IFS(T481&gt;=95,"優良",T481&gt;=80,"良好",T481&gt;=60,"普通",T481&gt;=50,"やや不良",T481&lt;50,"不良",T481="","")))</f>
        <v>優良</v>
      </c>
      <c r="V481" s="3" t="s">
        <v>1292</v>
      </c>
    </row>
    <row r="482" spans="1:22" ht="57" customHeight="1" x14ac:dyDescent="0.2">
      <c r="A482" s="7">
        <v>473</v>
      </c>
      <c r="B482" s="7" t="s">
        <v>1289</v>
      </c>
      <c r="C482" s="3" t="s">
        <v>1305</v>
      </c>
      <c r="D482" s="3" t="s">
        <v>1306</v>
      </c>
      <c r="E482" s="35" t="s">
        <v>110</v>
      </c>
      <c r="F482" s="40"/>
      <c r="G482" s="34"/>
      <c r="H482" s="3"/>
      <c r="I482" s="37"/>
      <c r="J482" s="4"/>
      <c r="K482" s="3"/>
      <c r="L482" s="38"/>
      <c r="M482" s="3"/>
      <c r="N482" s="4">
        <v>88</v>
      </c>
      <c r="O482" s="4">
        <v>0</v>
      </c>
      <c r="P482" s="2">
        <f t="shared" si="47"/>
        <v>88</v>
      </c>
      <c r="Q482" s="2" t="str" cm="1">
        <f t="array" ref="Q482">IF(P482="","",(_xlfn.IFS(P482&gt;=95,"優良",P482&gt;=80,"良好",P482&gt;=60,"普通",P482&gt;=50,"やや不良",P482&lt;50,"不良",P482="","")))</f>
        <v>良好</v>
      </c>
      <c r="R482" s="2">
        <v>88</v>
      </c>
      <c r="S482" s="2">
        <v>0</v>
      </c>
      <c r="T482" s="2">
        <f t="shared" si="55"/>
        <v>88</v>
      </c>
      <c r="U482" s="2" t="str" cm="1">
        <f t="array" ref="U482">IF(T482="","",(_xlfn.IFS(T482&gt;=95,"優良",T482&gt;=80,"良好",T482&gt;=60,"普通",T482&gt;=50,"やや不良",T482&lt;50,"不良",T482="","")))</f>
        <v>良好</v>
      </c>
      <c r="V482" s="3" t="s">
        <v>1292</v>
      </c>
    </row>
    <row r="483" spans="1:22" ht="96" customHeight="1" x14ac:dyDescent="0.2">
      <c r="A483" s="7">
        <v>474</v>
      </c>
      <c r="B483" s="7" t="s">
        <v>1289</v>
      </c>
      <c r="C483" s="3" t="s">
        <v>1307</v>
      </c>
      <c r="D483" s="3" t="s">
        <v>1308</v>
      </c>
      <c r="E483" s="35" t="s">
        <v>25</v>
      </c>
      <c r="F483" s="40"/>
      <c r="G483" s="34"/>
      <c r="H483" s="3"/>
      <c r="I483" s="37"/>
      <c r="J483" s="4"/>
      <c r="K483" s="3"/>
      <c r="L483" s="38"/>
      <c r="M483" s="3"/>
      <c r="N483" s="4">
        <v>86</v>
      </c>
      <c r="O483" s="4">
        <v>5</v>
      </c>
      <c r="P483" s="2">
        <f t="shared" si="47"/>
        <v>91</v>
      </c>
      <c r="Q483" s="2" t="str" cm="1">
        <f t="array" ref="Q483">IF(P483="","",(_xlfn.IFS(P483&gt;=95,"優良",P483&gt;=80,"良好",P483&gt;=60,"普通",P483&gt;=50,"やや不良",P483&lt;50,"不良",P483="","")))</f>
        <v>良好</v>
      </c>
      <c r="R483" s="2">
        <v>86</v>
      </c>
      <c r="S483" s="2">
        <v>5</v>
      </c>
      <c r="T483" s="2">
        <f t="shared" si="55"/>
        <v>91</v>
      </c>
      <c r="U483" s="2" t="str" cm="1">
        <f t="array" ref="U483">IF(T483="","",(_xlfn.IFS(T483&gt;=95,"優良",T483&gt;=80,"良好",T483&gt;=60,"普通",T483&gt;=50,"やや不良",T483&lt;50,"不良",T483="","")))</f>
        <v>良好</v>
      </c>
      <c r="V483" s="3" t="s">
        <v>1309</v>
      </c>
    </row>
    <row r="484" spans="1:22" ht="53.1" customHeight="1" x14ac:dyDescent="0.2">
      <c r="A484" s="7">
        <v>475</v>
      </c>
      <c r="B484" s="7" t="s">
        <v>1289</v>
      </c>
      <c r="C484" s="3" t="s">
        <v>1310</v>
      </c>
      <c r="D484" s="3" t="s">
        <v>1311</v>
      </c>
      <c r="E484" s="35" t="s">
        <v>158</v>
      </c>
      <c r="F484" s="40" t="s">
        <v>1312</v>
      </c>
      <c r="G484" s="34"/>
      <c r="H484" s="3"/>
      <c r="I484" s="37"/>
      <c r="J484" s="4"/>
      <c r="K484" s="3"/>
      <c r="L484" s="38"/>
      <c r="M484" s="3"/>
      <c r="N484" s="4">
        <v>98</v>
      </c>
      <c r="O484" s="4">
        <v>15</v>
      </c>
      <c r="P484" s="2">
        <f t="shared" si="47"/>
        <v>113</v>
      </c>
      <c r="Q484" s="2" t="str" cm="1">
        <f t="array" ref="Q484">IF(P484="","",(_xlfn.IFS(P484&gt;=95,"優良",P484&gt;=80,"良好",P484&gt;=60,"普通",P484&gt;=50,"やや不良",P484&lt;50,"不良",P484="","")))</f>
        <v>優良</v>
      </c>
      <c r="R484" s="2">
        <v>90</v>
      </c>
      <c r="S484" s="2">
        <v>10</v>
      </c>
      <c r="T484" s="2">
        <f t="shared" si="55"/>
        <v>100</v>
      </c>
      <c r="U484" s="2" t="str" cm="1">
        <f t="array" ref="U484">IF(T484="","",(_xlfn.IFS(T484&gt;=95,"優良",T484&gt;=80,"良好",T484&gt;=60,"普通",T484&gt;=50,"やや不良",T484&lt;50,"不良",T484="","")))</f>
        <v>優良</v>
      </c>
      <c r="V484" s="3" t="s">
        <v>1313</v>
      </c>
    </row>
    <row r="485" spans="1:22" ht="44.1" customHeight="1" x14ac:dyDescent="0.2">
      <c r="A485" s="7">
        <v>476</v>
      </c>
      <c r="B485" s="7" t="s">
        <v>1289</v>
      </c>
      <c r="C485" s="3" t="s">
        <v>1314</v>
      </c>
      <c r="D485" s="3" t="s">
        <v>1315</v>
      </c>
      <c r="E485" s="35" t="s">
        <v>32</v>
      </c>
      <c r="F485" s="40"/>
      <c r="G485" s="34"/>
      <c r="H485" s="3"/>
      <c r="I485" s="37"/>
      <c r="J485" s="4"/>
      <c r="K485" s="3"/>
      <c r="L485" s="38"/>
      <c r="M485" s="3"/>
      <c r="N485" s="4">
        <v>85</v>
      </c>
      <c r="O485" s="4">
        <v>0</v>
      </c>
      <c r="P485" s="2">
        <f t="shared" si="47"/>
        <v>85</v>
      </c>
      <c r="Q485" s="2" t="str" cm="1">
        <f t="array" ref="Q485">IF(P485="","",(_xlfn.IFS(P485&gt;=95,"優良",P485&gt;=80,"良好",P485&gt;=60,"普通",P485&gt;=50,"やや不良",P485&lt;50,"不良",P485="","")))</f>
        <v>良好</v>
      </c>
      <c r="R485" s="2">
        <v>86</v>
      </c>
      <c r="S485" s="2">
        <v>0</v>
      </c>
      <c r="T485" s="2">
        <f t="shared" si="55"/>
        <v>86</v>
      </c>
      <c r="U485" s="2" t="str" cm="1">
        <f t="array" ref="U485">IF(T485="","",(_xlfn.IFS(T485&gt;=95,"優良",T485&gt;=80,"良好",T485&gt;=60,"普通",T485&gt;=50,"やや不良",T485&lt;50,"不良",T485="","")))</f>
        <v>良好</v>
      </c>
      <c r="V485" s="3" t="s">
        <v>1316</v>
      </c>
    </row>
    <row r="486" spans="1:22" ht="96" customHeight="1" x14ac:dyDescent="0.2">
      <c r="A486" s="7">
        <v>477</v>
      </c>
      <c r="B486" s="7" t="s">
        <v>1289</v>
      </c>
      <c r="C486" s="3" t="s">
        <v>1317</v>
      </c>
      <c r="D486" s="3" t="s">
        <v>1318</v>
      </c>
      <c r="E486" s="35" t="s">
        <v>32</v>
      </c>
      <c r="F486" s="40"/>
      <c r="G486" s="34"/>
      <c r="H486" s="3"/>
      <c r="I486" s="37"/>
      <c r="J486" s="4"/>
      <c r="K486" s="3"/>
      <c r="L486" s="38"/>
      <c r="M486" s="3"/>
      <c r="N486" s="4">
        <v>91</v>
      </c>
      <c r="O486" s="4">
        <v>0</v>
      </c>
      <c r="P486" s="2">
        <f t="shared" si="47"/>
        <v>91</v>
      </c>
      <c r="Q486" s="2" t="str" cm="1">
        <f t="array" ref="Q486">IF(P486="","",(_xlfn.IFS(P486&gt;=95,"優良",P486&gt;=80,"良好",P486&gt;=60,"普通",P486&gt;=50,"やや不良",P486&lt;50,"不良",P486="","")))</f>
        <v>良好</v>
      </c>
      <c r="R486" s="2">
        <v>91</v>
      </c>
      <c r="S486" s="2">
        <v>0</v>
      </c>
      <c r="T486" s="2">
        <f>IF(R486+S486&gt;120,"エラー",IF(R486+S486=0,"",R486+S486))</f>
        <v>91</v>
      </c>
      <c r="U486" s="2" t="str" cm="1">
        <f t="array" ref="U486">IF(T486="","",(_xlfn.IFS(T486&gt;=95,"優良",T486&gt;=80,"良好",T486&gt;=60,"普通",T486&gt;=50,"やや不良",T486&lt;50,"不良",T486="","")))</f>
        <v>良好</v>
      </c>
      <c r="V486" s="3" t="s">
        <v>1319</v>
      </c>
    </row>
    <row r="487" spans="1:22" ht="83.1" customHeight="1" x14ac:dyDescent="0.2">
      <c r="A487" s="7">
        <v>478</v>
      </c>
      <c r="B487" s="7" t="s">
        <v>1289</v>
      </c>
      <c r="C487" s="3" t="s">
        <v>1320</v>
      </c>
      <c r="D487" s="3" t="s">
        <v>1321</v>
      </c>
      <c r="E487" s="35" t="s">
        <v>32</v>
      </c>
      <c r="F487" s="40"/>
      <c r="G487" s="34"/>
      <c r="H487" s="3"/>
      <c r="I487" s="37"/>
      <c r="J487" s="4"/>
      <c r="K487" s="3"/>
      <c r="L487" s="38"/>
      <c r="M487" s="3"/>
      <c r="N487" s="4">
        <v>100</v>
      </c>
      <c r="O487" s="4">
        <v>5</v>
      </c>
      <c r="P487" s="2">
        <f t="shared" si="47"/>
        <v>105</v>
      </c>
      <c r="Q487" s="2" t="str" cm="1">
        <f t="array" ref="Q487">IF(P487="","",(_xlfn.IFS(P487&gt;=95,"優良",P487&gt;=80,"良好",P487&gt;=60,"普通",P487&gt;=50,"やや不良",P487&lt;50,"不良",P487="","")))</f>
        <v>優良</v>
      </c>
      <c r="R487" s="2">
        <v>100</v>
      </c>
      <c r="S487" s="2">
        <v>0</v>
      </c>
      <c r="T487" s="2">
        <f t="shared" ref="T487:T489" si="56">IF(R487+S487&gt;120,"エラー",IF(R487+S487=0,"",R487+S487))</f>
        <v>100</v>
      </c>
      <c r="U487" s="2" t="s">
        <v>35</v>
      </c>
      <c r="V487" s="3" t="s">
        <v>1322</v>
      </c>
    </row>
    <row r="488" spans="1:22" ht="83.1" customHeight="1" x14ac:dyDescent="0.2">
      <c r="A488" s="7">
        <v>479</v>
      </c>
      <c r="B488" s="7" t="s">
        <v>1289</v>
      </c>
      <c r="C488" s="3" t="s">
        <v>1323</v>
      </c>
      <c r="D488" s="3" t="s">
        <v>1324</v>
      </c>
      <c r="E488" s="35" t="s">
        <v>32</v>
      </c>
      <c r="F488" s="40"/>
      <c r="G488" s="34"/>
      <c r="H488" s="3"/>
      <c r="I488" s="37"/>
      <c r="J488" s="4"/>
      <c r="K488" s="3"/>
      <c r="L488" s="38"/>
      <c r="M488" s="3"/>
      <c r="N488" s="4">
        <v>100</v>
      </c>
      <c r="O488" s="4">
        <v>5</v>
      </c>
      <c r="P488" s="2">
        <f t="shared" si="47"/>
        <v>105</v>
      </c>
      <c r="Q488" s="2" t="str" cm="1">
        <f t="array" ref="Q488">IF(P488="","",(_xlfn.IFS(P488&gt;=95,"優良",P488&gt;=80,"良好",P488&gt;=60,"普通",P488&gt;=50,"やや不良",P488&lt;50,"不良",P488="","")))</f>
        <v>優良</v>
      </c>
      <c r="R488" s="2">
        <v>99</v>
      </c>
      <c r="S488" s="2">
        <v>0</v>
      </c>
      <c r="T488" s="2">
        <f t="shared" si="56"/>
        <v>99</v>
      </c>
      <c r="U488" s="2" t="s">
        <v>35</v>
      </c>
      <c r="V488" s="3" t="s">
        <v>1325</v>
      </c>
    </row>
    <row r="489" spans="1:22" ht="83.1" customHeight="1" x14ac:dyDescent="0.2">
      <c r="A489" s="7">
        <v>480</v>
      </c>
      <c r="B489" s="7" t="s">
        <v>1289</v>
      </c>
      <c r="C489" s="3" t="s">
        <v>1326</v>
      </c>
      <c r="D489" s="3" t="s">
        <v>1327</v>
      </c>
      <c r="E489" s="35" t="s">
        <v>32</v>
      </c>
      <c r="F489" s="40"/>
      <c r="G489" s="34"/>
      <c r="H489" s="3"/>
      <c r="I489" s="37"/>
      <c r="J489" s="4"/>
      <c r="K489" s="3"/>
      <c r="L489" s="38"/>
      <c r="M489" s="3"/>
      <c r="N489" s="32"/>
      <c r="O489" s="32"/>
      <c r="P489" s="33"/>
      <c r="Q489" s="33" t="str" cm="1">
        <f t="array" ref="Q489">IF(P489="","",(_xlfn.IFS(P489&gt;=95,"優良",P489&gt;=80,"良好",P489&gt;=60,"普通",P489&gt;=50,"やや不良",P489&lt;50,"不良",P489="","")))</f>
        <v/>
      </c>
      <c r="R489" s="2">
        <v>100</v>
      </c>
      <c r="S489" s="2">
        <v>5</v>
      </c>
      <c r="T489" s="2">
        <f t="shared" si="56"/>
        <v>105</v>
      </c>
      <c r="U489" s="2" t="s">
        <v>35</v>
      </c>
      <c r="V489" s="3" t="s">
        <v>1328</v>
      </c>
    </row>
    <row r="490" spans="1:22" ht="83.1" customHeight="1" x14ac:dyDescent="0.2">
      <c r="A490" s="7">
        <v>481</v>
      </c>
      <c r="B490" s="7" t="s">
        <v>1289</v>
      </c>
      <c r="C490" s="3" t="s">
        <v>1329</v>
      </c>
      <c r="D490" s="3" t="s">
        <v>1330</v>
      </c>
      <c r="E490" s="35" t="s">
        <v>110</v>
      </c>
      <c r="F490" s="40"/>
      <c r="G490" s="34"/>
      <c r="H490" s="3"/>
      <c r="I490" s="37"/>
      <c r="J490" s="4" t="s">
        <v>53</v>
      </c>
      <c r="K490" s="3" t="s">
        <v>1331</v>
      </c>
      <c r="L490" s="38">
        <v>0.83</v>
      </c>
      <c r="M490" s="3" t="s">
        <v>1332</v>
      </c>
      <c r="N490" s="32"/>
      <c r="O490" s="32"/>
      <c r="P490" s="33"/>
      <c r="Q490" s="33" t="str" cm="1">
        <f t="array" ref="Q490">IF(P490="","",(_xlfn.IFS(P490&gt;=95,"優良",P490&gt;=80,"良好",P490&gt;=60,"普通",P490&gt;=50,"やや不良",P490&lt;50,"不良",P490="","")))</f>
        <v/>
      </c>
      <c r="R490" s="2">
        <v>96</v>
      </c>
      <c r="S490" s="2">
        <v>15</v>
      </c>
      <c r="T490" s="2">
        <f>IF(R490+S490&gt;120,"エラー",IF(R490+S490=0,"",R490+S490))</f>
        <v>111</v>
      </c>
      <c r="U490" s="2" t="s">
        <v>35</v>
      </c>
      <c r="V490" s="3" t="s">
        <v>1333</v>
      </c>
    </row>
    <row r="491" spans="1:22" ht="57" customHeight="1" x14ac:dyDescent="0.2">
      <c r="A491" s="7">
        <v>482</v>
      </c>
      <c r="B491" s="7" t="s">
        <v>1289</v>
      </c>
      <c r="C491" s="3" t="s">
        <v>1334</v>
      </c>
      <c r="D491" s="3" t="s">
        <v>1335</v>
      </c>
      <c r="E491" s="35" t="s">
        <v>32</v>
      </c>
      <c r="F491" s="40"/>
      <c r="G491" s="34"/>
      <c r="H491" s="3"/>
      <c r="I491" s="37"/>
      <c r="J491" s="4"/>
      <c r="K491" s="3"/>
      <c r="L491" s="38"/>
      <c r="M491" s="3"/>
      <c r="N491" s="4">
        <v>100</v>
      </c>
      <c r="O491" s="4">
        <v>0</v>
      </c>
      <c r="P491" s="2">
        <f t="shared" ref="P491:P508" si="57">IF(N491+O491&gt;120,"エラー",IF(N491+O491=0,"",N491+O491))</f>
        <v>100</v>
      </c>
      <c r="Q491" s="2" t="str" cm="1">
        <f t="array" ref="Q491">IF(P491="","",(_xlfn.IFS(P491&gt;=95,"優良",P491&gt;=80,"良好",P491&gt;=60,"普通",P491&gt;=50,"やや不良",P491&lt;50,"不良",P491="","")))</f>
        <v>優良</v>
      </c>
      <c r="R491" s="2">
        <v>100</v>
      </c>
      <c r="S491" s="2">
        <v>0</v>
      </c>
      <c r="T491" s="2">
        <f>IF(R491+S491&gt;120,"エラー",IF(R491+S491=0,"",R491+S491))</f>
        <v>100</v>
      </c>
      <c r="U491" s="2" t="str" cm="1">
        <f t="array" ref="U491">IF(T491="","",(_xlfn.IFS(T491&gt;=95,"優良",T491&gt;=80,"良好",T491&gt;=60,"普通",T491&gt;=50,"やや不良",T491&lt;50,"不良",T491="","")))</f>
        <v>優良</v>
      </c>
      <c r="V491" s="3" t="s">
        <v>1336</v>
      </c>
    </row>
    <row r="492" spans="1:22" ht="44.1" customHeight="1" x14ac:dyDescent="0.2">
      <c r="A492" s="7">
        <v>483</v>
      </c>
      <c r="B492" s="7" t="s">
        <v>1289</v>
      </c>
      <c r="C492" s="3" t="s">
        <v>1337</v>
      </c>
      <c r="D492" s="3" t="s">
        <v>1338</v>
      </c>
      <c r="E492" s="35" t="s">
        <v>32</v>
      </c>
      <c r="F492" s="40"/>
      <c r="G492" s="34"/>
      <c r="H492" s="3"/>
      <c r="I492" s="37"/>
      <c r="J492" s="4"/>
      <c r="K492" s="3"/>
      <c r="L492" s="38"/>
      <c r="M492" s="3"/>
      <c r="N492" s="4">
        <v>97</v>
      </c>
      <c r="O492" s="4">
        <v>0</v>
      </c>
      <c r="P492" s="2">
        <f t="shared" si="57"/>
        <v>97</v>
      </c>
      <c r="Q492" s="2" t="str" cm="1">
        <f t="array" ref="Q492">IF(P492="","",(_xlfn.IFS(P492&gt;=95,"優良",P492&gt;=80,"良好",P492&gt;=60,"普通",P492&gt;=50,"やや不良",P492&lt;50,"不良",P492="","")))</f>
        <v>優良</v>
      </c>
      <c r="R492" s="2">
        <v>97</v>
      </c>
      <c r="S492" s="2">
        <v>0</v>
      </c>
      <c r="T492" s="2">
        <f t="shared" ref="T492" si="58">IF(R492+S492&gt;120,"エラー",IF(R492+S492=0,"",R492+S492))</f>
        <v>97</v>
      </c>
      <c r="U492" s="2" t="s">
        <v>35</v>
      </c>
      <c r="V492" s="3" t="s">
        <v>1083</v>
      </c>
    </row>
    <row r="493" spans="1:22" ht="70.05" customHeight="1" x14ac:dyDescent="0.2">
      <c r="A493" s="7">
        <v>484</v>
      </c>
      <c r="B493" s="7" t="s">
        <v>1289</v>
      </c>
      <c r="C493" s="3" t="s">
        <v>1339</v>
      </c>
      <c r="D493" s="3" t="s">
        <v>1340</v>
      </c>
      <c r="E493" s="35" t="s">
        <v>32</v>
      </c>
      <c r="F493" s="40"/>
      <c r="G493" s="34"/>
      <c r="H493" s="3"/>
      <c r="I493" s="37"/>
      <c r="J493" s="4"/>
      <c r="K493" s="3"/>
      <c r="L493" s="38"/>
      <c r="M493" s="3"/>
      <c r="N493" s="4">
        <v>95.8</v>
      </c>
      <c r="O493" s="4">
        <v>-5</v>
      </c>
      <c r="P493" s="2">
        <f t="shared" si="57"/>
        <v>90.8</v>
      </c>
      <c r="Q493" s="2" t="str" cm="1">
        <f t="array" ref="Q493">IF(P493="","",(_xlfn.IFS(P493&gt;=95,"優良",P493&gt;=80,"良好",P493&gt;=60,"普通",P493&gt;=50,"やや不良",P493&lt;50,"不良",P493="","")))</f>
        <v>良好</v>
      </c>
      <c r="R493" s="2">
        <v>97</v>
      </c>
      <c r="S493" s="2">
        <v>0</v>
      </c>
      <c r="T493" s="2">
        <f>IF(R493+S493&gt;120,"エラー",IF(R493+S493=0,"",R493+S493))</f>
        <v>97</v>
      </c>
      <c r="U493" s="2" t="s">
        <v>35</v>
      </c>
      <c r="V493" s="3" t="s">
        <v>1341</v>
      </c>
    </row>
    <row r="494" spans="1:22" ht="57" customHeight="1" x14ac:dyDescent="0.2">
      <c r="A494" s="7">
        <v>485</v>
      </c>
      <c r="B494" s="7" t="s">
        <v>1289</v>
      </c>
      <c r="C494" s="3" t="s">
        <v>1342</v>
      </c>
      <c r="D494" s="3" t="s">
        <v>1340</v>
      </c>
      <c r="E494" s="35" t="s">
        <v>32</v>
      </c>
      <c r="F494" s="40"/>
      <c r="G494" s="34"/>
      <c r="H494" s="3"/>
      <c r="I494" s="37"/>
      <c r="J494" s="4"/>
      <c r="K494" s="3"/>
      <c r="L494" s="38"/>
      <c r="M494" s="3"/>
      <c r="N494" s="4">
        <v>95.8</v>
      </c>
      <c r="O494" s="4">
        <v>5</v>
      </c>
      <c r="P494" s="2">
        <f t="shared" si="57"/>
        <v>100.8</v>
      </c>
      <c r="Q494" s="2" t="str" cm="1">
        <f t="array" ref="Q494">IF(P494="","",(_xlfn.IFS(P494&gt;=95,"優良",P494&gt;=80,"良好",P494&gt;=60,"普通",P494&gt;=50,"やや不良",P494&lt;50,"不良",P494="","")))</f>
        <v>優良</v>
      </c>
      <c r="R494" s="2">
        <v>95</v>
      </c>
      <c r="S494" s="2">
        <v>5</v>
      </c>
      <c r="T494" s="2">
        <f t="shared" ref="T494:T504" si="59">IF(R494+S494&gt;120,"エラー",IF(R494+S494=0,"",R494+S494))</f>
        <v>100</v>
      </c>
      <c r="U494" s="2" t="s">
        <v>35</v>
      </c>
      <c r="V494" s="3" t="s">
        <v>1343</v>
      </c>
    </row>
    <row r="495" spans="1:22" ht="70.05" customHeight="1" x14ac:dyDescent="0.2">
      <c r="A495" s="7">
        <v>486</v>
      </c>
      <c r="B495" s="7" t="s">
        <v>1289</v>
      </c>
      <c r="C495" s="3" t="s">
        <v>1344</v>
      </c>
      <c r="D495" s="3" t="s">
        <v>1345</v>
      </c>
      <c r="E495" s="35" t="s">
        <v>32</v>
      </c>
      <c r="F495" s="40"/>
      <c r="G495" s="34"/>
      <c r="H495" s="3"/>
      <c r="I495" s="37"/>
      <c r="J495" s="4"/>
      <c r="K495" s="3"/>
      <c r="L495" s="38"/>
      <c r="M495" s="3"/>
      <c r="N495" s="4">
        <v>95.8</v>
      </c>
      <c r="O495" s="4">
        <v>-5</v>
      </c>
      <c r="P495" s="2">
        <f t="shared" si="57"/>
        <v>90.8</v>
      </c>
      <c r="Q495" s="2" t="str" cm="1">
        <f t="array" ref="Q495">IF(P495="","",(_xlfn.IFS(P495&gt;=95,"優良",P495&gt;=80,"良好",P495&gt;=60,"普通",P495&gt;=50,"やや不良",P495&lt;50,"不良",P495="","")))</f>
        <v>良好</v>
      </c>
      <c r="R495" s="2">
        <v>97.9</v>
      </c>
      <c r="S495" s="2">
        <v>0</v>
      </c>
      <c r="T495" s="2">
        <f t="shared" si="59"/>
        <v>97.9</v>
      </c>
      <c r="U495" s="2" t="s">
        <v>35</v>
      </c>
      <c r="V495" s="3" t="s">
        <v>1341</v>
      </c>
    </row>
    <row r="496" spans="1:22" ht="70.05" customHeight="1" x14ac:dyDescent="0.2">
      <c r="A496" s="7">
        <v>487</v>
      </c>
      <c r="B496" s="7" t="s">
        <v>1289</v>
      </c>
      <c r="C496" s="3" t="s">
        <v>1346</v>
      </c>
      <c r="D496" s="3" t="s">
        <v>1347</v>
      </c>
      <c r="E496" s="35" t="s">
        <v>32</v>
      </c>
      <c r="F496" s="40"/>
      <c r="G496" s="34"/>
      <c r="H496" s="3"/>
      <c r="I496" s="37"/>
      <c r="J496" s="4"/>
      <c r="K496" s="3"/>
      <c r="L496" s="38"/>
      <c r="M496" s="3"/>
      <c r="N496" s="4">
        <v>100</v>
      </c>
      <c r="O496" s="4">
        <v>0</v>
      </c>
      <c r="P496" s="2">
        <f t="shared" si="57"/>
        <v>100</v>
      </c>
      <c r="Q496" s="2" t="str" cm="1">
        <f t="array" ref="Q496">IF(P496="","",(_xlfn.IFS(P496&gt;=95,"優良",P496&gt;=80,"良好",P496&gt;=60,"普通",P496&gt;=50,"やや不良",P496&lt;50,"不良",P496="","")))</f>
        <v>優良</v>
      </c>
      <c r="R496" s="2">
        <v>100</v>
      </c>
      <c r="S496" s="2">
        <v>0</v>
      </c>
      <c r="T496" s="2">
        <f t="shared" si="59"/>
        <v>100</v>
      </c>
      <c r="U496" s="2" t="s">
        <v>35</v>
      </c>
      <c r="V496" s="3" t="s">
        <v>155</v>
      </c>
    </row>
    <row r="497" spans="1:22" ht="70.05" customHeight="1" x14ac:dyDescent="0.2">
      <c r="A497" s="7">
        <v>488</v>
      </c>
      <c r="B497" s="7" t="s">
        <v>1289</v>
      </c>
      <c r="C497" s="3" t="s">
        <v>1348</v>
      </c>
      <c r="D497" s="3" t="s">
        <v>1349</v>
      </c>
      <c r="E497" s="35" t="s">
        <v>32</v>
      </c>
      <c r="F497" s="40"/>
      <c r="G497" s="34"/>
      <c r="H497" s="3"/>
      <c r="I497" s="37"/>
      <c r="J497" s="4"/>
      <c r="K497" s="3"/>
      <c r="L497" s="38"/>
      <c r="M497" s="3"/>
      <c r="N497" s="4">
        <v>100</v>
      </c>
      <c r="O497" s="4">
        <v>0</v>
      </c>
      <c r="P497" s="2">
        <f t="shared" si="57"/>
        <v>100</v>
      </c>
      <c r="Q497" s="2" t="str" cm="1">
        <f t="array" ref="Q497">IF(P497="","",(_xlfn.IFS(P497&gt;=95,"優良",P497&gt;=80,"良好",P497&gt;=60,"普通",P497&gt;=50,"やや不良",P497&lt;50,"不良",P497="","")))</f>
        <v>優良</v>
      </c>
      <c r="R497" s="2">
        <v>100</v>
      </c>
      <c r="S497" s="2">
        <v>0</v>
      </c>
      <c r="T497" s="2">
        <f t="shared" si="59"/>
        <v>100</v>
      </c>
      <c r="U497" s="2" t="s">
        <v>35</v>
      </c>
      <c r="V497" s="3" t="s">
        <v>155</v>
      </c>
    </row>
    <row r="498" spans="1:22" ht="109.05" customHeight="1" x14ac:dyDescent="0.2">
      <c r="A498" s="7">
        <v>489</v>
      </c>
      <c r="B498" s="7" t="s">
        <v>1289</v>
      </c>
      <c r="C498" s="3" t="s">
        <v>1350</v>
      </c>
      <c r="D498" s="3" t="s">
        <v>1351</v>
      </c>
      <c r="E498" s="35" t="s">
        <v>32</v>
      </c>
      <c r="F498" s="40"/>
      <c r="G498" s="34"/>
      <c r="H498" s="3"/>
      <c r="I498" s="37"/>
      <c r="J498" s="4"/>
      <c r="K498" s="3"/>
      <c r="L498" s="38"/>
      <c r="M498" s="3"/>
      <c r="N498" s="4">
        <v>100</v>
      </c>
      <c r="O498" s="4">
        <v>10</v>
      </c>
      <c r="P498" s="2">
        <f t="shared" si="57"/>
        <v>110</v>
      </c>
      <c r="Q498" s="2" t="str" cm="1">
        <f t="array" ref="Q498">IF(P498="","",(_xlfn.IFS(P498&gt;=95,"優良",P498&gt;=80,"良好",P498&gt;=60,"普通",P498&gt;=50,"やや不良",P498&lt;50,"不良",P498="","")))</f>
        <v>優良</v>
      </c>
      <c r="R498" s="2">
        <v>100</v>
      </c>
      <c r="S498" s="2">
        <v>15</v>
      </c>
      <c r="T498" s="2">
        <f t="shared" si="59"/>
        <v>115</v>
      </c>
      <c r="U498" s="2" t="s">
        <v>35</v>
      </c>
      <c r="V498" s="3" t="s">
        <v>1352</v>
      </c>
    </row>
    <row r="499" spans="1:22" ht="83.1" customHeight="1" x14ac:dyDescent="0.2">
      <c r="A499" s="7">
        <v>490</v>
      </c>
      <c r="B499" s="7" t="s">
        <v>1289</v>
      </c>
      <c r="C499" s="3" t="s">
        <v>1353</v>
      </c>
      <c r="D499" s="3" t="s">
        <v>1354</v>
      </c>
      <c r="E499" s="35" t="s">
        <v>32</v>
      </c>
      <c r="F499" s="40"/>
      <c r="G499" s="34"/>
      <c r="H499" s="3"/>
      <c r="I499" s="37"/>
      <c r="J499" s="4"/>
      <c r="K499" s="3"/>
      <c r="L499" s="38"/>
      <c r="M499" s="3"/>
      <c r="N499" s="4">
        <v>95.8</v>
      </c>
      <c r="O499" s="4">
        <v>0</v>
      </c>
      <c r="P499" s="2">
        <f t="shared" si="57"/>
        <v>95.8</v>
      </c>
      <c r="Q499" s="2" t="str" cm="1">
        <f t="array" ref="Q499">IF(P499="","",(_xlfn.IFS(P499&gt;=95,"優良",P499&gt;=80,"良好",P499&gt;=60,"普通",P499&gt;=50,"やや不良",P499&lt;50,"不良",P499="","")))</f>
        <v>優良</v>
      </c>
      <c r="R499" s="2">
        <v>100</v>
      </c>
      <c r="S499" s="2">
        <v>0</v>
      </c>
      <c r="T499" s="2">
        <f t="shared" si="59"/>
        <v>100</v>
      </c>
      <c r="U499" s="2" t="s">
        <v>35</v>
      </c>
      <c r="V499" s="3" t="s">
        <v>1355</v>
      </c>
    </row>
    <row r="500" spans="1:22" ht="44.1" customHeight="1" x14ac:dyDescent="0.2">
      <c r="A500" s="7">
        <v>491</v>
      </c>
      <c r="B500" s="7" t="s">
        <v>1289</v>
      </c>
      <c r="C500" s="3" t="s">
        <v>1356</v>
      </c>
      <c r="D500" s="3" t="s">
        <v>1357</v>
      </c>
      <c r="E500" s="35" t="s">
        <v>32</v>
      </c>
      <c r="F500" s="40"/>
      <c r="G500" s="34"/>
      <c r="H500" s="3"/>
      <c r="I500" s="37"/>
      <c r="J500" s="4"/>
      <c r="K500" s="3"/>
      <c r="L500" s="38"/>
      <c r="M500" s="3"/>
      <c r="N500" s="4">
        <v>95.8</v>
      </c>
      <c r="O500" s="4">
        <v>0</v>
      </c>
      <c r="P500" s="2">
        <f t="shared" si="57"/>
        <v>95.8</v>
      </c>
      <c r="Q500" s="2" t="str" cm="1">
        <f t="array" ref="Q500">IF(P500="","",(_xlfn.IFS(P500&gt;=95,"優良",P500&gt;=80,"良好",P500&gt;=60,"普通",P500&gt;=50,"やや不良",P500&lt;50,"不良",P500="","")))</f>
        <v>優良</v>
      </c>
      <c r="R500" s="2">
        <v>100</v>
      </c>
      <c r="S500" s="2">
        <v>0</v>
      </c>
      <c r="T500" s="2">
        <f t="shared" si="59"/>
        <v>100</v>
      </c>
      <c r="U500" s="2" t="s">
        <v>35</v>
      </c>
      <c r="V500" s="3" t="s">
        <v>155</v>
      </c>
    </row>
    <row r="501" spans="1:22" ht="44.1" customHeight="1" x14ac:dyDescent="0.2">
      <c r="A501" s="7">
        <v>492</v>
      </c>
      <c r="B501" s="7" t="s">
        <v>1289</v>
      </c>
      <c r="C501" s="3" t="s">
        <v>1358</v>
      </c>
      <c r="D501" s="3" t="s">
        <v>1359</v>
      </c>
      <c r="E501" s="35" t="s">
        <v>32</v>
      </c>
      <c r="F501" s="40"/>
      <c r="G501" s="34"/>
      <c r="H501" s="3"/>
      <c r="I501" s="37"/>
      <c r="J501" s="4"/>
      <c r="K501" s="3"/>
      <c r="L501" s="38"/>
      <c r="M501" s="3"/>
      <c r="N501" s="4">
        <v>95.8</v>
      </c>
      <c r="O501" s="4">
        <v>0</v>
      </c>
      <c r="P501" s="2">
        <f t="shared" si="57"/>
        <v>95.8</v>
      </c>
      <c r="Q501" s="2" t="str" cm="1">
        <f t="array" ref="Q501">IF(P501="","",(_xlfn.IFS(P501&gt;=95,"優良",P501&gt;=80,"良好",P501&gt;=60,"普通",P501&gt;=50,"やや不良",P501&lt;50,"不良",P501="","")))</f>
        <v>優良</v>
      </c>
      <c r="R501" s="2">
        <v>100</v>
      </c>
      <c r="S501" s="2">
        <v>0</v>
      </c>
      <c r="T501" s="2">
        <f t="shared" si="59"/>
        <v>100</v>
      </c>
      <c r="U501" s="2" t="s">
        <v>35</v>
      </c>
      <c r="V501" s="3" t="s">
        <v>155</v>
      </c>
    </row>
    <row r="502" spans="1:22" ht="83.1" customHeight="1" x14ac:dyDescent="0.2">
      <c r="A502" s="7">
        <v>493</v>
      </c>
      <c r="B502" s="7" t="s">
        <v>1289</v>
      </c>
      <c r="C502" s="3" t="s">
        <v>1360</v>
      </c>
      <c r="D502" s="3" t="s">
        <v>1361</v>
      </c>
      <c r="E502" s="35" t="s">
        <v>32</v>
      </c>
      <c r="F502" s="40"/>
      <c r="G502" s="34"/>
      <c r="H502" s="3"/>
      <c r="I502" s="37"/>
      <c r="J502" s="4"/>
      <c r="K502" s="3"/>
      <c r="L502" s="38"/>
      <c r="M502" s="3"/>
      <c r="N502" s="4">
        <v>95.8</v>
      </c>
      <c r="O502" s="4">
        <v>0</v>
      </c>
      <c r="P502" s="2">
        <f t="shared" si="57"/>
        <v>95.8</v>
      </c>
      <c r="Q502" s="2" t="str" cm="1">
        <f t="array" ref="Q502">IF(P502="","",(_xlfn.IFS(P502&gt;=95,"優良",P502&gt;=80,"良好",P502&gt;=60,"普通",P502&gt;=50,"やや不良",P502&lt;50,"不良",P502="","")))</f>
        <v>優良</v>
      </c>
      <c r="R502" s="2">
        <v>97.8</v>
      </c>
      <c r="S502" s="2">
        <v>0</v>
      </c>
      <c r="T502" s="2">
        <f t="shared" si="59"/>
        <v>97.8</v>
      </c>
      <c r="U502" s="2" t="s">
        <v>35</v>
      </c>
      <c r="V502" s="3" t="s">
        <v>155</v>
      </c>
    </row>
    <row r="503" spans="1:22" ht="83.1" customHeight="1" x14ac:dyDescent="0.2">
      <c r="A503" s="7">
        <v>494</v>
      </c>
      <c r="B503" s="7" t="s">
        <v>1289</v>
      </c>
      <c r="C503" s="3" t="s">
        <v>1362</v>
      </c>
      <c r="D503" s="3" t="s">
        <v>1363</v>
      </c>
      <c r="E503" s="35" t="s">
        <v>32</v>
      </c>
      <c r="F503" s="40"/>
      <c r="G503" s="34"/>
      <c r="H503" s="3"/>
      <c r="I503" s="37"/>
      <c r="J503" s="4"/>
      <c r="K503" s="3"/>
      <c r="L503" s="38"/>
      <c r="M503" s="3"/>
      <c r="N503" s="4">
        <v>100</v>
      </c>
      <c r="O503" s="4">
        <v>10</v>
      </c>
      <c r="P503" s="2">
        <f t="shared" si="57"/>
        <v>110</v>
      </c>
      <c r="Q503" s="2" t="str" cm="1">
        <f t="array" ref="Q503">IF(P503="","",(_xlfn.IFS(P503&gt;=95,"優良",P503&gt;=80,"良好",P503&gt;=60,"普通",P503&gt;=50,"やや不良",P503&lt;50,"不良",P503="","")))</f>
        <v>優良</v>
      </c>
      <c r="R503" s="2">
        <v>98.4</v>
      </c>
      <c r="S503" s="2">
        <v>5</v>
      </c>
      <c r="T503" s="2">
        <f t="shared" si="59"/>
        <v>103.4</v>
      </c>
      <c r="U503" s="2" t="s">
        <v>35</v>
      </c>
      <c r="V503" s="3" t="s">
        <v>1364</v>
      </c>
    </row>
    <row r="504" spans="1:22" ht="96" customHeight="1" x14ac:dyDescent="0.2">
      <c r="A504" s="7">
        <v>495</v>
      </c>
      <c r="B504" s="7" t="s">
        <v>1289</v>
      </c>
      <c r="C504" s="3" t="s">
        <v>1365</v>
      </c>
      <c r="D504" s="3" t="s">
        <v>1366</v>
      </c>
      <c r="E504" s="35" t="s">
        <v>32</v>
      </c>
      <c r="F504" s="40"/>
      <c r="G504" s="34"/>
      <c r="H504" s="3"/>
      <c r="I504" s="37"/>
      <c r="J504" s="4"/>
      <c r="K504" s="3"/>
      <c r="L504" s="38"/>
      <c r="M504" s="3"/>
      <c r="N504" s="4">
        <v>100</v>
      </c>
      <c r="O504" s="4">
        <v>5</v>
      </c>
      <c r="P504" s="2">
        <f t="shared" si="57"/>
        <v>105</v>
      </c>
      <c r="Q504" s="2" t="str" cm="1">
        <f t="array" ref="Q504">IF(P504="","",(_xlfn.IFS(P504&gt;=95,"優良",P504&gt;=80,"良好",P504&gt;=60,"普通",P504&gt;=50,"やや不良",P504&lt;50,"不良",P504="","")))</f>
        <v>優良</v>
      </c>
      <c r="R504" s="2">
        <v>100</v>
      </c>
      <c r="S504" s="2">
        <v>5</v>
      </c>
      <c r="T504" s="2">
        <f t="shared" si="59"/>
        <v>105</v>
      </c>
      <c r="U504" s="2" t="s">
        <v>35</v>
      </c>
      <c r="V504" s="3" t="s">
        <v>1367</v>
      </c>
    </row>
    <row r="505" spans="1:22" ht="70.05" customHeight="1" x14ac:dyDescent="0.2">
      <c r="A505" s="7">
        <v>496</v>
      </c>
      <c r="B505" s="7" t="s">
        <v>1289</v>
      </c>
      <c r="C505" s="3" t="s">
        <v>1368</v>
      </c>
      <c r="D505" s="3" t="s">
        <v>1369</v>
      </c>
      <c r="E505" s="35" t="s">
        <v>25</v>
      </c>
      <c r="F505" s="40"/>
      <c r="G505" s="34"/>
      <c r="H505" s="3"/>
      <c r="I505" s="37"/>
      <c r="J505" s="4"/>
      <c r="K505" s="3"/>
      <c r="L505" s="38"/>
      <c r="M505" s="3"/>
      <c r="N505" s="4">
        <v>98</v>
      </c>
      <c r="O505" s="4">
        <v>10</v>
      </c>
      <c r="P505" s="2">
        <f t="shared" si="57"/>
        <v>108</v>
      </c>
      <c r="Q505" s="2" t="str" cm="1">
        <f t="array" ref="Q505">IF(P505="","",(_xlfn.IFS(P505&gt;=95,"優良",P505&gt;=80,"良好",P505&gt;=60,"普通",P505&gt;=50,"やや不良",P505&lt;50,"不良",P505="","")))</f>
        <v>優良</v>
      </c>
      <c r="R505" s="2">
        <v>95</v>
      </c>
      <c r="S505" s="2">
        <v>10</v>
      </c>
      <c r="T505" s="2">
        <f>IF(R505+S505&gt;120,"エラー",IF(R505+S505=0,"",R505+S505))</f>
        <v>105</v>
      </c>
      <c r="U505" s="2" t="str" cm="1">
        <f t="array" ref="U505">IF(T505="","",(_xlfn.IFS(T505&gt;=95,"優良",T505&gt;=80,"良好",T505&gt;=60,"普通",T505&gt;=50,"やや不良",T505&lt;50,"不良",T505="","")))</f>
        <v>優良</v>
      </c>
      <c r="V505" s="3" t="s">
        <v>1370</v>
      </c>
    </row>
    <row r="506" spans="1:22" ht="109.05" customHeight="1" x14ac:dyDescent="0.2">
      <c r="A506" s="7">
        <v>497</v>
      </c>
      <c r="B506" s="7" t="s">
        <v>1289</v>
      </c>
      <c r="C506" s="3" t="s">
        <v>1371</v>
      </c>
      <c r="D506" s="3" t="s">
        <v>1372</v>
      </c>
      <c r="E506" s="35" t="s">
        <v>32</v>
      </c>
      <c r="F506" s="40"/>
      <c r="G506" s="34"/>
      <c r="H506" s="3"/>
      <c r="I506" s="37"/>
      <c r="J506" s="4"/>
      <c r="K506" s="3"/>
      <c r="L506" s="38"/>
      <c r="M506" s="3"/>
      <c r="N506" s="4">
        <v>96</v>
      </c>
      <c r="O506" s="4">
        <v>0</v>
      </c>
      <c r="P506" s="2">
        <f t="shared" si="57"/>
        <v>96</v>
      </c>
      <c r="Q506" s="2" t="str" cm="1">
        <f t="array" ref="Q506">IF(P506="","",(_xlfn.IFS(P506&gt;=95,"優良",P506&gt;=80,"良好",P506&gt;=60,"普通",P506&gt;=50,"やや不良",P506&lt;50,"不良",P506="","")))</f>
        <v>優良</v>
      </c>
      <c r="R506" s="2">
        <v>97</v>
      </c>
      <c r="S506" s="2">
        <v>0</v>
      </c>
      <c r="T506" s="2">
        <f t="shared" ref="T506:T513" si="60">IF(R506+S506&gt;120,"エラー",IF(R506+S506=0,"",R506+S506))</f>
        <v>97</v>
      </c>
      <c r="U506" s="2" t="str" cm="1">
        <f t="array" ref="U506">IF(T506="","",(_xlfn.IFS(T506&gt;=95,"優良",T506&gt;=80,"良好",T506&gt;=60,"普通",T506&gt;=50,"やや不良",T506&lt;50,"不良",T506="","")))</f>
        <v>優良</v>
      </c>
      <c r="V506" s="3" t="s">
        <v>1373</v>
      </c>
    </row>
    <row r="507" spans="1:22" ht="109.05" customHeight="1" x14ac:dyDescent="0.2">
      <c r="A507" s="7">
        <v>498</v>
      </c>
      <c r="B507" s="7" t="s">
        <v>1289</v>
      </c>
      <c r="C507" s="3" t="s">
        <v>1374</v>
      </c>
      <c r="D507" s="3" t="s">
        <v>1375</v>
      </c>
      <c r="E507" s="35" t="s">
        <v>32</v>
      </c>
      <c r="F507" s="40"/>
      <c r="G507" s="34"/>
      <c r="H507" s="3"/>
      <c r="I507" s="37"/>
      <c r="J507" s="4"/>
      <c r="K507" s="3"/>
      <c r="L507" s="38"/>
      <c r="M507" s="3"/>
      <c r="N507" s="4">
        <v>92</v>
      </c>
      <c r="O507" s="4">
        <v>0</v>
      </c>
      <c r="P507" s="2">
        <f t="shared" si="57"/>
        <v>92</v>
      </c>
      <c r="Q507" s="2" t="str" cm="1">
        <f t="array" ref="Q507">IF(P507="","",(_xlfn.IFS(P507&gt;=95,"優良",P507&gt;=80,"良好",P507&gt;=60,"普通",P507&gt;=50,"やや不良",P507&lt;50,"不良",P507="","")))</f>
        <v>良好</v>
      </c>
      <c r="R507" s="2">
        <v>93</v>
      </c>
      <c r="S507" s="2">
        <v>0</v>
      </c>
      <c r="T507" s="2">
        <f t="shared" si="60"/>
        <v>93</v>
      </c>
      <c r="U507" s="2" t="str" cm="1">
        <f t="array" ref="U507">IF(T507="","",(_xlfn.IFS(T507&gt;=95,"優良",T507&gt;=80,"良好",T507&gt;=60,"普通",T507&gt;=50,"やや不良",T507&lt;50,"不良",T507="","")))</f>
        <v>良好</v>
      </c>
      <c r="V507" s="3" t="s">
        <v>1376</v>
      </c>
    </row>
    <row r="508" spans="1:22" ht="122.1" customHeight="1" x14ac:dyDescent="0.2">
      <c r="A508" s="7">
        <v>499</v>
      </c>
      <c r="B508" s="7" t="s">
        <v>1289</v>
      </c>
      <c r="C508" s="3" t="s">
        <v>1377</v>
      </c>
      <c r="D508" s="3" t="s">
        <v>1378</v>
      </c>
      <c r="E508" s="35" t="s">
        <v>32</v>
      </c>
      <c r="F508" s="40"/>
      <c r="G508" s="34"/>
      <c r="H508" s="3"/>
      <c r="I508" s="37"/>
      <c r="J508" s="4"/>
      <c r="K508" s="3"/>
      <c r="L508" s="38"/>
      <c r="M508" s="3"/>
      <c r="N508" s="4">
        <v>91</v>
      </c>
      <c r="O508" s="4">
        <v>0</v>
      </c>
      <c r="P508" s="2">
        <f t="shared" si="57"/>
        <v>91</v>
      </c>
      <c r="Q508" s="2" t="str" cm="1">
        <f t="array" ref="Q508">IF(P508="","",(_xlfn.IFS(P508&gt;=95,"優良",P508&gt;=80,"良好",P508&gt;=60,"普通",P508&gt;=50,"やや不良",P508&lt;50,"不良",P508="","")))</f>
        <v>良好</v>
      </c>
      <c r="R508" s="2">
        <v>95</v>
      </c>
      <c r="S508" s="2">
        <v>0</v>
      </c>
      <c r="T508" s="2">
        <f t="shared" si="60"/>
        <v>95</v>
      </c>
      <c r="U508" s="2" t="str" cm="1">
        <f t="array" ref="U508">IF(T508="","",(_xlfn.IFS(T508&gt;=95,"優良",T508&gt;=80,"良好",T508&gt;=60,"普通",T508&gt;=50,"やや不良",T508&lt;50,"不良",T508="","")))</f>
        <v>優良</v>
      </c>
      <c r="V508" s="3" t="s">
        <v>1379</v>
      </c>
    </row>
    <row r="509" spans="1:22" ht="70.05" customHeight="1" x14ac:dyDescent="0.2">
      <c r="A509" s="7">
        <v>500</v>
      </c>
      <c r="B509" s="7" t="s">
        <v>1289</v>
      </c>
      <c r="C509" s="3" t="s">
        <v>1380</v>
      </c>
      <c r="D509" s="3" t="s">
        <v>1381</v>
      </c>
      <c r="E509" s="35" t="s">
        <v>32</v>
      </c>
      <c r="F509" s="40"/>
      <c r="G509" s="34"/>
      <c r="H509" s="3"/>
      <c r="I509" s="37"/>
      <c r="J509" s="4"/>
      <c r="K509" s="3"/>
      <c r="L509" s="38"/>
      <c r="M509" s="3"/>
      <c r="N509" s="4">
        <v>99</v>
      </c>
      <c r="O509" s="4">
        <v>0</v>
      </c>
      <c r="P509" s="2">
        <v>99</v>
      </c>
      <c r="Q509" s="2" t="str" cm="1">
        <f t="array" ref="Q509">IF(P509="","",(_xlfn.IFS(P509&gt;=95,"優良",P509&gt;=80,"良好",P509&gt;=60,"普通",P509&gt;=50,"やや不良",P509&lt;50,"不良",P509="","")))</f>
        <v>優良</v>
      </c>
      <c r="R509" s="2">
        <v>99</v>
      </c>
      <c r="S509" s="2">
        <v>0</v>
      </c>
      <c r="T509" s="2">
        <f t="shared" si="60"/>
        <v>99</v>
      </c>
      <c r="U509" s="2" t="str" cm="1">
        <f t="array" ref="U509">IF(T509="","",(_xlfn.IFS(T509&gt;=95,"優良",T509&gt;=80,"良好",T509&gt;=60,"普通",T509&gt;=50,"やや不良",T509&lt;50,"不良",T509="","")))</f>
        <v>優良</v>
      </c>
      <c r="V509" s="3" t="s">
        <v>1382</v>
      </c>
    </row>
    <row r="510" spans="1:22" ht="122.1" customHeight="1" x14ac:dyDescent="0.2">
      <c r="A510" s="7">
        <v>501</v>
      </c>
      <c r="B510" s="7" t="s">
        <v>1289</v>
      </c>
      <c r="C510" s="3" t="s">
        <v>1383</v>
      </c>
      <c r="D510" s="3" t="s">
        <v>1384</v>
      </c>
      <c r="E510" s="35" t="s">
        <v>32</v>
      </c>
      <c r="F510" s="40"/>
      <c r="G510" s="34"/>
      <c r="H510" s="3"/>
      <c r="I510" s="37"/>
      <c r="J510" s="4"/>
      <c r="K510" s="3"/>
      <c r="L510" s="38"/>
      <c r="M510" s="3"/>
      <c r="N510" s="4">
        <v>96</v>
      </c>
      <c r="O510" s="4">
        <v>0</v>
      </c>
      <c r="P510" s="2">
        <f>IF(N510+O510&gt;120,"エラー",IF(N510+O510=0,"",N510+O510))</f>
        <v>96</v>
      </c>
      <c r="Q510" s="2" t="str" cm="1">
        <f t="array" ref="Q510">IF(P510="","",(_xlfn.IFS(P510&gt;=95,"優良",P510&gt;=80,"良好",P510&gt;=60,"普通",P510&gt;=50,"やや不良",P510&lt;50,"不良",P510="","")))</f>
        <v>優良</v>
      </c>
      <c r="R510" s="2">
        <v>98</v>
      </c>
      <c r="S510" s="2">
        <v>0</v>
      </c>
      <c r="T510" s="2">
        <f t="shared" si="60"/>
        <v>98</v>
      </c>
      <c r="U510" s="2" t="str" cm="1">
        <f t="array" ref="U510">IF(T510="","",(_xlfn.IFS(T510&gt;=95,"優良",T510&gt;=80,"良好",T510&gt;=60,"普通",T510&gt;=50,"やや不良",T510&lt;50,"不良",T510="","")))</f>
        <v>優良</v>
      </c>
      <c r="V510" s="3" t="s">
        <v>1385</v>
      </c>
    </row>
    <row r="511" spans="1:22" ht="70.05" customHeight="1" x14ac:dyDescent="0.2">
      <c r="A511" s="7">
        <v>502</v>
      </c>
      <c r="B511" s="7" t="s">
        <v>1289</v>
      </c>
      <c r="C511" s="3" t="s">
        <v>1386</v>
      </c>
      <c r="D511" s="3" t="s">
        <v>1387</v>
      </c>
      <c r="E511" s="35" t="s">
        <v>25</v>
      </c>
      <c r="F511" s="40"/>
      <c r="G511" s="34"/>
      <c r="H511" s="3"/>
      <c r="I511" s="37"/>
      <c r="J511" s="4"/>
      <c r="K511" s="3"/>
      <c r="L511" s="38"/>
      <c r="M511" s="3"/>
      <c r="N511" s="4">
        <v>98</v>
      </c>
      <c r="O511" s="4">
        <v>0</v>
      </c>
      <c r="P511" s="2">
        <v>98</v>
      </c>
      <c r="Q511" s="2" t="str" cm="1">
        <f t="array" ref="Q511">IF(P511="","",(_xlfn.IFS(P511&gt;=95,"優良",P511&gt;=80,"良好",P511&gt;=60,"普通",P511&gt;=50,"やや不良",P511&lt;50,"不良",P511="","")))</f>
        <v>優良</v>
      </c>
      <c r="R511" s="2">
        <v>100</v>
      </c>
      <c r="S511" s="2">
        <v>0</v>
      </c>
      <c r="T511" s="2">
        <f t="shared" si="60"/>
        <v>100</v>
      </c>
      <c r="U511" s="2" t="str" cm="1">
        <f t="array" ref="U511">IF(T511="","",(_xlfn.IFS(T511&gt;=95,"優良",T511&gt;=80,"良好",T511&gt;=60,"普通",T511&gt;=50,"やや不良",T511&lt;50,"不良",T511="","")))</f>
        <v>優良</v>
      </c>
      <c r="V511" s="3" t="s">
        <v>1388</v>
      </c>
    </row>
    <row r="512" spans="1:22" ht="96" customHeight="1" x14ac:dyDescent="0.2">
      <c r="A512" s="7">
        <v>503</v>
      </c>
      <c r="B512" s="7" t="s">
        <v>1289</v>
      </c>
      <c r="C512" s="3" t="s">
        <v>1389</v>
      </c>
      <c r="D512" s="3" t="s">
        <v>1390</v>
      </c>
      <c r="E512" s="35" t="s">
        <v>32</v>
      </c>
      <c r="F512" s="40"/>
      <c r="G512" s="34"/>
      <c r="H512" s="3"/>
      <c r="I512" s="37"/>
      <c r="J512" s="4"/>
      <c r="K512" s="3"/>
      <c r="L512" s="38"/>
      <c r="M512" s="3"/>
      <c r="N512" s="4">
        <v>98</v>
      </c>
      <c r="O512" s="4">
        <v>0</v>
      </c>
      <c r="P512" s="2">
        <v>98</v>
      </c>
      <c r="Q512" s="2" t="str" cm="1">
        <f t="array" ref="Q512">IF(P512="","",(_xlfn.IFS(P512&gt;=95,"優良",P512&gt;=80,"良好",P512&gt;=60,"普通",P512&gt;=50,"やや不良",P512&lt;50,"不良",P512="","")))</f>
        <v>優良</v>
      </c>
      <c r="R512" s="2">
        <v>98</v>
      </c>
      <c r="S512" s="2">
        <v>0</v>
      </c>
      <c r="T512" s="2">
        <f t="shared" si="60"/>
        <v>98</v>
      </c>
      <c r="U512" s="2" t="str" cm="1">
        <f t="array" ref="U512">IF(T512="","",(_xlfn.IFS(T512&gt;=95,"優良",T512&gt;=80,"良好",T512&gt;=60,"普通",T512&gt;=50,"やや不良",T512&lt;50,"不良",T512="","")))</f>
        <v>優良</v>
      </c>
      <c r="V512" s="3" t="s">
        <v>1391</v>
      </c>
    </row>
    <row r="513" spans="1:22" ht="109.05" customHeight="1" x14ac:dyDescent="0.2">
      <c r="A513" s="7">
        <v>504</v>
      </c>
      <c r="B513" s="7" t="s">
        <v>1289</v>
      </c>
      <c r="C513" s="3" t="s">
        <v>1392</v>
      </c>
      <c r="D513" s="3" t="s">
        <v>1393</v>
      </c>
      <c r="E513" s="35" t="s">
        <v>25</v>
      </c>
      <c r="F513" s="40"/>
      <c r="G513" s="34"/>
      <c r="H513" s="3"/>
      <c r="I513" s="37"/>
      <c r="J513" s="4"/>
      <c r="K513" s="3"/>
      <c r="L513" s="38"/>
      <c r="M513" s="3"/>
      <c r="N513" s="32"/>
      <c r="O513" s="32"/>
      <c r="P513" s="33"/>
      <c r="Q513" s="33" t="str" cm="1">
        <f t="array" ref="Q513">IF(P513="","",(_xlfn.IFS(P513&gt;=95,"優良",P513&gt;=80,"良好",P513&gt;=60,"普通",P513&gt;=50,"やや不良",P513&lt;50,"不良",P513="","")))</f>
        <v/>
      </c>
      <c r="R513" s="4">
        <v>100</v>
      </c>
      <c r="S513" s="4">
        <v>20</v>
      </c>
      <c r="T513" s="2">
        <f t="shared" si="60"/>
        <v>120</v>
      </c>
      <c r="U513" s="2" t="s">
        <v>35</v>
      </c>
      <c r="V513" s="3" t="s">
        <v>1394</v>
      </c>
    </row>
    <row r="514" spans="1:22" ht="57" customHeight="1" x14ac:dyDescent="0.2">
      <c r="A514" s="7">
        <v>505</v>
      </c>
      <c r="B514" s="7" t="s">
        <v>1395</v>
      </c>
      <c r="C514" s="3" t="s">
        <v>1396</v>
      </c>
      <c r="D514" s="3" t="s">
        <v>1397</v>
      </c>
      <c r="E514" s="35" t="s">
        <v>32</v>
      </c>
      <c r="F514" s="40"/>
      <c r="G514" s="34"/>
      <c r="H514" s="3"/>
      <c r="I514" s="37"/>
      <c r="J514" s="4"/>
      <c r="K514" s="3"/>
      <c r="L514" s="38"/>
      <c r="M514" s="3"/>
      <c r="N514" s="4">
        <v>90</v>
      </c>
      <c r="O514" s="4">
        <v>2</v>
      </c>
      <c r="P514" s="2">
        <f t="shared" ref="P514:P523" si="61">IF(N514+O514&gt;120,"エラー",IF(N514+O514=0,"",N514+O514))</f>
        <v>92</v>
      </c>
      <c r="Q514" s="2" t="str" cm="1">
        <f t="array" ref="Q514">IF(P514="","",(_xlfn.IFS(P514&gt;=95,"優良",P514&gt;=80,"良好",P514&gt;=60,"普通",P514&gt;=50,"やや不良",P514&lt;50,"不良",P514="","")))</f>
        <v>良好</v>
      </c>
      <c r="R514" s="2">
        <v>91.5</v>
      </c>
      <c r="S514" s="2">
        <v>5.3</v>
      </c>
      <c r="T514" s="2">
        <f>IF(R514+S514&gt;120,"エラー",IF(R514+S514=0,"",R514+S514))</f>
        <v>96.8</v>
      </c>
      <c r="U514" s="2" t="str" cm="1">
        <f t="array" ref="U514">IF(T514="","",(_xlfn.IFS(T514&gt;=95,"優良",T514&gt;=80,"良好",T514&gt;=60,"普通",T514&gt;=50,"やや不良",T514&lt;50,"不良",T514="","")))</f>
        <v>優良</v>
      </c>
      <c r="V514" s="3" t="s">
        <v>1398</v>
      </c>
    </row>
    <row r="515" spans="1:22" ht="57" customHeight="1" x14ac:dyDescent="0.2">
      <c r="A515" s="7">
        <v>506</v>
      </c>
      <c r="B515" s="7" t="s">
        <v>1395</v>
      </c>
      <c r="C515" s="3" t="s">
        <v>1399</v>
      </c>
      <c r="D515" s="3" t="s">
        <v>1400</v>
      </c>
      <c r="E515" s="35" t="s">
        <v>25</v>
      </c>
      <c r="F515" s="40"/>
      <c r="G515" s="34"/>
      <c r="H515" s="3"/>
      <c r="I515" s="37"/>
      <c r="J515" s="4"/>
      <c r="K515" s="3"/>
      <c r="L515" s="38"/>
      <c r="M515" s="3"/>
      <c r="N515" s="4">
        <v>95</v>
      </c>
      <c r="O515" s="4">
        <v>5</v>
      </c>
      <c r="P515" s="2">
        <f t="shared" si="61"/>
        <v>100</v>
      </c>
      <c r="Q515" s="2" t="str" cm="1">
        <f t="array" ref="Q515">IF(P515="","",(_xlfn.IFS(P515&gt;=95,"優良",P515&gt;=80,"良好",P515&gt;=60,"普通",P515&gt;=50,"やや不良",P515&lt;50,"不良",P515="","")))</f>
        <v>優良</v>
      </c>
      <c r="R515" s="2">
        <v>98</v>
      </c>
      <c r="S515" s="2">
        <v>5</v>
      </c>
      <c r="T515" s="2">
        <v>103</v>
      </c>
      <c r="U515" s="2" t="s">
        <v>35</v>
      </c>
      <c r="V515" s="3" t="s">
        <v>1401</v>
      </c>
    </row>
    <row r="516" spans="1:22" ht="70.05" customHeight="1" x14ac:dyDescent="0.2">
      <c r="A516" s="7">
        <v>507</v>
      </c>
      <c r="B516" s="7" t="s">
        <v>1395</v>
      </c>
      <c r="C516" s="3" t="s">
        <v>1402</v>
      </c>
      <c r="D516" s="3" t="s">
        <v>1400</v>
      </c>
      <c r="E516" s="35" t="s">
        <v>25</v>
      </c>
      <c r="F516" s="40"/>
      <c r="G516" s="34"/>
      <c r="H516" s="3"/>
      <c r="I516" s="37"/>
      <c r="J516" s="4"/>
      <c r="K516" s="3"/>
      <c r="L516" s="38"/>
      <c r="M516" s="3"/>
      <c r="N516" s="4">
        <v>95</v>
      </c>
      <c r="O516" s="4">
        <v>5</v>
      </c>
      <c r="P516" s="2">
        <f t="shared" si="61"/>
        <v>100</v>
      </c>
      <c r="Q516" s="2" t="str" cm="1">
        <f t="array" ref="Q516">IF(P516="","",(_xlfn.IFS(P516&gt;=95,"優良",P516&gt;=80,"良好",P516&gt;=60,"普通",P516&gt;=50,"やや不良",P516&lt;50,"不良",P516="","")))</f>
        <v>優良</v>
      </c>
      <c r="R516" s="2">
        <v>95</v>
      </c>
      <c r="S516" s="2">
        <v>0</v>
      </c>
      <c r="T516" s="2">
        <f t="shared" ref="T516:T527" si="62">IF(R516+S516&gt;120,"エラー",IF(R516+S516=0,"",R516+S516))</f>
        <v>95</v>
      </c>
      <c r="U516" s="2" t="str" cm="1">
        <f t="array" ref="U516">IF(T516="","",(_xlfn.IFS(T516&gt;=95,"優良",T516&gt;=80,"良好",T516&gt;=60,"普通",T516&gt;=50,"やや不良",T516&lt;50,"不良",T516="","")))</f>
        <v>優良</v>
      </c>
      <c r="V516" s="3" t="s">
        <v>1403</v>
      </c>
    </row>
    <row r="517" spans="1:22" ht="44.1" customHeight="1" x14ac:dyDescent="0.2">
      <c r="A517" s="7">
        <v>508</v>
      </c>
      <c r="B517" s="7" t="s">
        <v>1395</v>
      </c>
      <c r="C517" s="3" t="s">
        <v>1404</v>
      </c>
      <c r="D517" s="3" t="s">
        <v>1400</v>
      </c>
      <c r="E517" s="35" t="s">
        <v>25</v>
      </c>
      <c r="F517" s="40"/>
      <c r="G517" s="34"/>
      <c r="H517" s="3"/>
      <c r="I517" s="37"/>
      <c r="J517" s="4"/>
      <c r="K517" s="3"/>
      <c r="L517" s="38"/>
      <c r="M517" s="3"/>
      <c r="N517" s="4">
        <v>100</v>
      </c>
      <c r="O517" s="4">
        <v>20</v>
      </c>
      <c r="P517" s="2">
        <f t="shared" si="61"/>
        <v>120</v>
      </c>
      <c r="Q517" s="2" t="str" cm="1">
        <f t="array" ref="Q517">IF(P517="","",(_xlfn.IFS(P517&gt;=95,"優良",P517&gt;=80,"良好",P517&gt;=60,"普通",P517&gt;=50,"やや不良",P517&lt;50,"不良",P517="","")))</f>
        <v>優良</v>
      </c>
      <c r="R517" s="2">
        <v>98</v>
      </c>
      <c r="S517" s="2">
        <v>10</v>
      </c>
      <c r="T517" s="2">
        <f t="shared" si="62"/>
        <v>108</v>
      </c>
      <c r="U517" s="2" t="str" cm="1">
        <f t="array" ref="U517">IF(T517="","",(_xlfn.IFS(T517&gt;=95,"優良",T517&gt;=80,"良好",T517&gt;=60,"普通",T517&gt;=50,"やや不良",T517&lt;50,"不良",T517="","")))</f>
        <v>優良</v>
      </c>
      <c r="V517" s="3" t="s">
        <v>1405</v>
      </c>
    </row>
    <row r="518" spans="1:22" ht="70.05" customHeight="1" x14ac:dyDescent="0.2">
      <c r="A518" s="7">
        <v>509</v>
      </c>
      <c r="B518" s="7" t="s">
        <v>1395</v>
      </c>
      <c r="C518" s="3" t="s">
        <v>1406</v>
      </c>
      <c r="D518" s="3" t="s">
        <v>1400</v>
      </c>
      <c r="E518" s="35" t="s">
        <v>25</v>
      </c>
      <c r="F518" s="40"/>
      <c r="G518" s="34"/>
      <c r="H518" s="3"/>
      <c r="I518" s="37"/>
      <c r="J518" s="4"/>
      <c r="K518" s="3"/>
      <c r="L518" s="38"/>
      <c r="M518" s="3"/>
      <c r="N518" s="4">
        <v>95</v>
      </c>
      <c r="O518" s="4">
        <v>5</v>
      </c>
      <c r="P518" s="2">
        <f t="shared" si="61"/>
        <v>100</v>
      </c>
      <c r="Q518" s="2" t="str" cm="1">
        <f t="array" ref="Q518">IF(P518="","",(_xlfn.IFS(P518&gt;=95,"優良",P518&gt;=80,"良好",P518&gt;=60,"普通",P518&gt;=50,"やや不良",P518&lt;50,"不良",P518="","")))</f>
        <v>優良</v>
      </c>
      <c r="R518" s="2">
        <v>87</v>
      </c>
      <c r="S518" s="2">
        <v>5</v>
      </c>
      <c r="T518" s="2">
        <f t="shared" si="62"/>
        <v>92</v>
      </c>
      <c r="U518" s="2" t="str" cm="1">
        <f t="array" ref="U518">IF(T518="","",(_xlfn.IFS(T518&gt;=95,"優良",T518&gt;=80,"良好",T518&gt;=60,"普通",T518&gt;=50,"やや不良",T518&lt;50,"不良",T518="","")))</f>
        <v>良好</v>
      </c>
      <c r="V518" s="3" t="s">
        <v>1407</v>
      </c>
    </row>
    <row r="519" spans="1:22" ht="70.05" customHeight="1" x14ac:dyDescent="0.2">
      <c r="A519" s="7">
        <v>510</v>
      </c>
      <c r="B519" s="7" t="s">
        <v>1395</v>
      </c>
      <c r="C519" s="3" t="s">
        <v>1408</v>
      </c>
      <c r="D519" s="3" t="s">
        <v>1400</v>
      </c>
      <c r="E519" s="35" t="s">
        <v>25</v>
      </c>
      <c r="F519" s="40"/>
      <c r="G519" s="34"/>
      <c r="H519" s="3"/>
      <c r="I519" s="37"/>
      <c r="J519" s="4"/>
      <c r="K519" s="3"/>
      <c r="L519" s="38"/>
      <c r="M519" s="3"/>
      <c r="N519" s="4">
        <v>89.5</v>
      </c>
      <c r="O519" s="4">
        <v>10</v>
      </c>
      <c r="P519" s="2">
        <f t="shared" si="61"/>
        <v>99.5</v>
      </c>
      <c r="Q519" s="2" t="str" cm="1">
        <f t="array" ref="Q519">IF(P519="","",(_xlfn.IFS(P519&gt;=95,"優良",P519&gt;=80,"良好",P519&gt;=60,"普通",P519&gt;=50,"やや不良",P519&lt;50,"不良",P519="","")))</f>
        <v>優良</v>
      </c>
      <c r="R519" s="2">
        <v>85.5</v>
      </c>
      <c r="S519" s="2">
        <v>5</v>
      </c>
      <c r="T519" s="2">
        <f t="shared" si="62"/>
        <v>90.5</v>
      </c>
      <c r="U519" s="2" t="str" cm="1">
        <f t="array" ref="U519">IF(T519="","",(_xlfn.IFS(T519&gt;=95,"優良",T519&gt;=80,"良好",T519&gt;=60,"普通",T519&gt;=50,"やや不良",T519&lt;50,"不良",T519="","")))</f>
        <v>良好</v>
      </c>
      <c r="V519" s="3" t="s">
        <v>1409</v>
      </c>
    </row>
    <row r="520" spans="1:22" ht="57" customHeight="1" x14ac:dyDescent="0.2">
      <c r="A520" s="7">
        <v>511</v>
      </c>
      <c r="B520" s="7" t="s">
        <v>1395</v>
      </c>
      <c r="C520" s="3" t="s">
        <v>1410</v>
      </c>
      <c r="D520" s="3" t="s">
        <v>1400</v>
      </c>
      <c r="E520" s="35" t="s">
        <v>25</v>
      </c>
      <c r="F520" s="40"/>
      <c r="G520" s="34"/>
      <c r="H520" s="3"/>
      <c r="I520" s="37"/>
      <c r="J520" s="4"/>
      <c r="K520" s="3"/>
      <c r="L520" s="38"/>
      <c r="M520" s="3"/>
      <c r="N520" s="4">
        <v>91</v>
      </c>
      <c r="O520" s="4">
        <v>2.5</v>
      </c>
      <c r="P520" s="2">
        <f t="shared" si="61"/>
        <v>93.5</v>
      </c>
      <c r="Q520" s="2" t="str" cm="1">
        <f t="array" ref="Q520">IF(P520="","",(_xlfn.IFS(P520&gt;=95,"優良",P520&gt;=80,"良好",P520&gt;=60,"普通",P520&gt;=50,"やや不良",P520&lt;50,"不良",P520="","")))</f>
        <v>良好</v>
      </c>
      <c r="R520" s="2">
        <v>93</v>
      </c>
      <c r="S520" s="2">
        <v>2.5</v>
      </c>
      <c r="T520" s="2">
        <f t="shared" si="62"/>
        <v>95.5</v>
      </c>
      <c r="U520" s="2" t="str" cm="1">
        <f t="array" ref="U520">IF(T520="","",(_xlfn.IFS(T520&gt;=95,"優良",T520&gt;=80,"良好",T520&gt;=60,"普通",T520&gt;=50,"やや不良",T520&lt;50,"不良",T520="","")))</f>
        <v>優良</v>
      </c>
      <c r="V520" s="3" t="s">
        <v>1411</v>
      </c>
    </row>
    <row r="521" spans="1:22" ht="83.1" customHeight="1" x14ac:dyDescent="0.2">
      <c r="A521" s="7">
        <v>512</v>
      </c>
      <c r="B521" s="7" t="s">
        <v>1395</v>
      </c>
      <c r="C521" s="3" t="s">
        <v>1412</v>
      </c>
      <c r="D521" s="3" t="s">
        <v>1400</v>
      </c>
      <c r="E521" s="35" t="s">
        <v>25</v>
      </c>
      <c r="F521" s="40"/>
      <c r="G521" s="34"/>
      <c r="H521" s="3"/>
      <c r="I521" s="37"/>
      <c r="J521" s="4"/>
      <c r="K521" s="3"/>
      <c r="L521" s="38"/>
      <c r="M521" s="3"/>
      <c r="N521" s="4">
        <v>97</v>
      </c>
      <c r="O521" s="4">
        <v>5</v>
      </c>
      <c r="P521" s="2">
        <f t="shared" si="61"/>
        <v>102</v>
      </c>
      <c r="Q521" s="2" t="str" cm="1">
        <f t="array" ref="Q521">IF(P521="","",(_xlfn.IFS(P521&gt;=95,"優良",P521&gt;=80,"良好",P521&gt;=60,"普通",P521&gt;=50,"やや不良",P521&lt;50,"不良",P521="","")))</f>
        <v>優良</v>
      </c>
      <c r="R521" s="2">
        <v>97.5</v>
      </c>
      <c r="S521" s="2">
        <v>5</v>
      </c>
      <c r="T521" s="2">
        <f t="shared" si="62"/>
        <v>102.5</v>
      </c>
      <c r="U521" s="2" t="str" cm="1">
        <f t="array" ref="U521">IF(T521="","",(_xlfn.IFS(T521&gt;=95,"優良",T521&gt;=80,"良好",T521&gt;=60,"普通",T521&gt;=50,"やや不良",T521&lt;50,"不良",T521="","")))</f>
        <v>優良</v>
      </c>
      <c r="V521" s="3" t="s">
        <v>1413</v>
      </c>
    </row>
    <row r="522" spans="1:22" ht="57" customHeight="1" x14ac:dyDescent="0.2">
      <c r="A522" s="7">
        <v>513</v>
      </c>
      <c r="B522" s="7" t="s">
        <v>1395</v>
      </c>
      <c r="C522" s="3" t="s">
        <v>1414</v>
      </c>
      <c r="D522" s="3" t="s">
        <v>1400</v>
      </c>
      <c r="E522" s="35" t="s">
        <v>25</v>
      </c>
      <c r="F522" s="40"/>
      <c r="G522" s="34"/>
      <c r="H522" s="3"/>
      <c r="I522" s="37"/>
      <c r="J522" s="4"/>
      <c r="K522" s="3"/>
      <c r="L522" s="38"/>
      <c r="M522" s="3"/>
      <c r="N522" s="4">
        <v>90.3</v>
      </c>
      <c r="O522" s="4">
        <v>3.3</v>
      </c>
      <c r="P522" s="2">
        <f t="shared" si="61"/>
        <v>93.6</v>
      </c>
      <c r="Q522" s="2" t="str" cm="1">
        <f t="array" ref="Q522">IF(P522="","",(_xlfn.IFS(P522&gt;=95,"優良",P522&gt;=80,"良好",P522&gt;=60,"普通",P522&gt;=50,"やや不良",P522&lt;50,"不良",P522="","")))</f>
        <v>良好</v>
      </c>
      <c r="R522" s="2">
        <v>92.3</v>
      </c>
      <c r="S522" s="2">
        <v>1.6</v>
      </c>
      <c r="T522" s="2">
        <f t="shared" si="62"/>
        <v>93.899999999999991</v>
      </c>
      <c r="U522" s="2" t="str" cm="1">
        <f t="array" ref="U522">IF(T522="","",(_xlfn.IFS(T522&gt;=95,"優良",T522&gt;=80,"良好",T522&gt;=60,"普通",T522&gt;=50,"やや不良",T522&lt;50,"不良",T522="","")))</f>
        <v>良好</v>
      </c>
      <c r="V522" s="3" t="s">
        <v>1415</v>
      </c>
    </row>
    <row r="523" spans="1:22" ht="83.1" customHeight="1" x14ac:dyDescent="0.2">
      <c r="A523" s="7">
        <v>514</v>
      </c>
      <c r="B523" s="7" t="s">
        <v>1395</v>
      </c>
      <c r="C523" s="3" t="s">
        <v>1416</v>
      </c>
      <c r="D523" s="3" t="s">
        <v>1400</v>
      </c>
      <c r="E523" s="35" t="s">
        <v>25</v>
      </c>
      <c r="F523" s="40"/>
      <c r="G523" s="34"/>
      <c r="H523" s="3"/>
      <c r="I523" s="37"/>
      <c r="J523" s="4"/>
      <c r="K523" s="3"/>
      <c r="L523" s="38"/>
      <c r="M523" s="3"/>
      <c r="N523" s="4">
        <v>88</v>
      </c>
      <c r="O523" s="4">
        <v>5</v>
      </c>
      <c r="P523" s="2">
        <f t="shared" si="61"/>
        <v>93</v>
      </c>
      <c r="Q523" s="2" t="str" cm="1">
        <f t="array" ref="Q523">IF(P523="","",(_xlfn.IFS(P523&gt;=95,"優良",P523&gt;=80,"良好",P523&gt;=60,"普通",P523&gt;=50,"やや不良",P523&lt;50,"不良",P523="","")))</f>
        <v>良好</v>
      </c>
      <c r="R523" s="2">
        <v>83</v>
      </c>
      <c r="S523" s="2">
        <v>2.5</v>
      </c>
      <c r="T523" s="2">
        <f t="shared" si="62"/>
        <v>85.5</v>
      </c>
      <c r="U523" s="2" t="str" cm="1">
        <f t="array" ref="U523">IF(T523="","",(_xlfn.IFS(T523&gt;=95,"優良",T523&gt;=80,"良好",T523&gt;=60,"普通",T523&gt;=50,"やや不良",T523&lt;50,"不良",T523="","")))</f>
        <v>良好</v>
      </c>
      <c r="V523" s="3" t="s">
        <v>1417</v>
      </c>
    </row>
    <row r="524" spans="1:22" ht="83.1" customHeight="1" x14ac:dyDescent="0.2">
      <c r="A524" s="7">
        <v>515</v>
      </c>
      <c r="B524" s="7" t="s">
        <v>1395</v>
      </c>
      <c r="C524" s="3" t="s">
        <v>1418</v>
      </c>
      <c r="D524" s="3" t="s">
        <v>1400</v>
      </c>
      <c r="E524" s="35" t="s">
        <v>25</v>
      </c>
      <c r="F524" s="40"/>
      <c r="G524" s="34"/>
      <c r="H524" s="3"/>
      <c r="I524" s="37"/>
      <c r="J524" s="4"/>
      <c r="K524" s="3"/>
      <c r="L524" s="38"/>
      <c r="M524" s="3"/>
      <c r="N524" s="4">
        <v>92.5</v>
      </c>
      <c r="O524" s="4">
        <v>10</v>
      </c>
      <c r="P524" s="2">
        <v>102.5</v>
      </c>
      <c r="Q524" s="2" t="str" cm="1">
        <f t="array" ref="Q524">IF(P524="","",(_xlfn.IFS(P524&gt;=95,"優良",P524&gt;=80,"良好",P524&gt;=60,"普通",P524&gt;=50,"やや不良",P524&lt;50,"不良",P524="","")))</f>
        <v>優良</v>
      </c>
      <c r="R524" s="2">
        <v>99.5</v>
      </c>
      <c r="S524" s="2">
        <v>10</v>
      </c>
      <c r="T524" s="2">
        <f t="shared" si="62"/>
        <v>109.5</v>
      </c>
      <c r="U524" s="2" t="s">
        <v>35</v>
      </c>
      <c r="V524" s="3" t="s">
        <v>1707</v>
      </c>
    </row>
    <row r="525" spans="1:22" ht="70.05" customHeight="1" x14ac:dyDescent="0.2">
      <c r="A525" s="7">
        <v>516</v>
      </c>
      <c r="B525" s="7" t="s">
        <v>1395</v>
      </c>
      <c r="C525" s="3" t="s">
        <v>1419</v>
      </c>
      <c r="D525" s="3" t="s">
        <v>1400</v>
      </c>
      <c r="E525" s="35" t="s">
        <v>25</v>
      </c>
      <c r="F525" s="40"/>
      <c r="G525" s="34"/>
      <c r="H525" s="3"/>
      <c r="I525" s="37"/>
      <c r="J525" s="4"/>
      <c r="K525" s="3"/>
      <c r="L525" s="38"/>
      <c r="M525" s="3"/>
      <c r="N525" s="4">
        <v>88.5</v>
      </c>
      <c r="O525" s="4">
        <v>5</v>
      </c>
      <c r="P525" s="2">
        <f>IF(N525+O525&gt;120,"エラー",IF(N525+O525=0,"",N525+O525))</f>
        <v>93.5</v>
      </c>
      <c r="Q525" s="2" t="str" cm="1">
        <f t="array" ref="Q525">IF(P525="","",(_xlfn.IFS(P525&gt;=95,"優良",P525&gt;=80,"良好",P525&gt;=60,"普通",P525&gt;=50,"やや不良",P525&lt;50,"不良",P525="","")))</f>
        <v>良好</v>
      </c>
      <c r="R525" s="2">
        <v>89</v>
      </c>
      <c r="S525" s="2">
        <v>5</v>
      </c>
      <c r="T525" s="2">
        <f t="shared" si="62"/>
        <v>94</v>
      </c>
      <c r="U525" s="2" t="str" cm="1">
        <f t="array" ref="U525">IF(T525="","",(_xlfn.IFS(T525&gt;=95,"優良",T525&gt;=80,"良好",T525&gt;=60,"普通",T525&gt;=50,"やや不良",T525&lt;50,"不良",T525="","")))</f>
        <v>良好</v>
      </c>
      <c r="V525" s="3" t="s">
        <v>1420</v>
      </c>
    </row>
    <row r="526" spans="1:22" ht="70.05" customHeight="1" x14ac:dyDescent="0.2">
      <c r="A526" s="7">
        <v>517</v>
      </c>
      <c r="B526" s="7" t="s">
        <v>1395</v>
      </c>
      <c r="C526" s="3" t="s">
        <v>1421</v>
      </c>
      <c r="D526" s="3" t="s">
        <v>1400</v>
      </c>
      <c r="E526" s="35" t="s">
        <v>25</v>
      </c>
      <c r="F526" s="40"/>
      <c r="G526" s="34"/>
      <c r="H526" s="3"/>
      <c r="I526" s="37"/>
      <c r="J526" s="4"/>
      <c r="K526" s="3"/>
      <c r="L526" s="38"/>
      <c r="M526" s="3"/>
      <c r="N526" s="4">
        <v>95</v>
      </c>
      <c r="O526" s="4">
        <v>5</v>
      </c>
      <c r="P526" s="2">
        <f>IF(N526+O526&gt;120,"エラー",IF(N526+O526=0,"",N526+O526))</f>
        <v>100</v>
      </c>
      <c r="Q526" s="2" t="str" cm="1">
        <f t="array" ref="Q526">IF(P526="","",(_xlfn.IFS(P526&gt;=95,"優良",P526&gt;=80,"良好",P526&gt;=60,"普通",P526&gt;=50,"やや不良",P526&lt;50,"不良",P526="","")))</f>
        <v>優良</v>
      </c>
      <c r="R526" s="2">
        <v>97</v>
      </c>
      <c r="S526" s="2">
        <v>2.5</v>
      </c>
      <c r="T526" s="2">
        <f t="shared" si="62"/>
        <v>99.5</v>
      </c>
      <c r="U526" s="2" t="str" cm="1">
        <f t="array" ref="U526">IF(T526="","",(_xlfn.IFS(T526&gt;=95,"優良",T526&gt;=80,"良好",T526&gt;=60,"普通",T526&gt;=50,"やや不良",T526&lt;50,"不良",T526="","")))</f>
        <v>優良</v>
      </c>
      <c r="V526" s="3" t="s">
        <v>1422</v>
      </c>
    </row>
    <row r="527" spans="1:22" ht="61.8" customHeight="1" x14ac:dyDescent="0.2">
      <c r="A527" s="7">
        <v>518</v>
      </c>
      <c r="B527" s="7" t="s">
        <v>1395</v>
      </c>
      <c r="C527" s="3" t="s">
        <v>1423</v>
      </c>
      <c r="D527" s="3" t="s">
        <v>1400</v>
      </c>
      <c r="E527" s="35" t="s">
        <v>25</v>
      </c>
      <c r="F527" s="40"/>
      <c r="G527" s="34"/>
      <c r="H527" s="3"/>
      <c r="I527" s="37"/>
      <c r="J527" s="4"/>
      <c r="K527" s="3"/>
      <c r="L527" s="38"/>
      <c r="M527" s="3"/>
      <c r="N527" s="4">
        <v>90</v>
      </c>
      <c r="O527" s="4">
        <v>5</v>
      </c>
      <c r="P527" s="2">
        <f>IF(N527+O527&gt;120,"エラー",IF(N527+O527=0,"",N527+O527))</f>
        <v>95</v>
      </c>
      <c r="Q527" s="2" t="str" cm="1">
        <f t="array" ref="Q527">IF(P527="","",(_xlfn.IFS(P527&gt;=95,"優良",P527&gt;=80,"良好",P527&gt;=60,"普通",P527&gt;=50,"やや不良",P527&lt;50,"不良",P527="","")))</f>
        <v>優良</v>
      </c>
      <c r="R527" s="2">
        <v>91</v>
      </c>
      <c r="S527" s="2">
        <v>5</v>
      </c>
      <c r="T527" s="2">
        <f t="shared" si="62"/>
        <v>96</v>
      </c>
      <c r="U527" s="2" t="str" cm="1">
        <f t="array" ref="U527">IF(T527="","",(_xlfn.IFS(T527&gt;=95,"優良",T527&gt;=80,"良好",T527&gt;=60,"普通",T527&gt;=50,"やや不良",T527&lt;50,"不良",T527="","")))</f>
        <v>優良</v>
      </c>
      <c r="V527" s="3" t="s">
        <v>1424</v>
      </c>
    </row>
    <row r="528" spans="1:22" ht="83.1" customHeight="1" x14ac:dyDescent="0.2">
      <c r="A528" s="7">
        <v>519</v>
      </c>
      <c r="B528" s="7" t="s">
        <v>1395</v>
      </c>
      <c r="C528" s="3" t="s">
        <v>1425</v>
      </c>
      <c r="D528" s="3" t="s">
        <v>1400</v>
      </c>
      <c r="E528" s="35" t="s">
        <v>25</v>
      </c>
      <c r="F528" s="40"/>
      <c r="G528" s="34"/>
      <c r="H528" s="3"/>
      <c r="I528" s="37"/>
      <c r="J528" s="4"/>
      <c r="K528" s="3"/>
      <c r="L528" s="38"/>
      <c r="M528" s="3"/>
      <c r="N528" s="4">
        <v>98</v>
      </c>
      <c r="O528" s="4">
        <v>10</v>
      </c>
      <c r="P528" s="2">
        <v>108</v>
      </c>
      <c r="Q528" s="2" t="str" cm="1">
        <f t="array" ref="Q528">IF(P528="","",(_xlfn.IFS(P528&gt;=95,"優良",P528&gt;=80,"良好",P528&gt;=60,"普通",P528&gt;=50,"やや不良",P528&lt;50,"不良",P528="","")))</f>
        <v>優良</v>
      </c>
      <c r="R528" s="2">
        <v>86</v>
      </c>
      <c r="S528" s="2">
        <v>10</v>
      </c>
      <c r="T528" s="2">
        <v>96</v>
      </c>
      <c r="U528" s="2" t="s">
        <v>35</v>
      </c>
      <c r="V528" s="3" t="s">
        <v>1426</v>
      </c>
    </row>
    <row r="529" spans="1:22" ht="123" customHeight="1" x14ac:dyDescent="0.2">
      <c r="A529" s="7">
        <v>520</v>
      </c>
      <c r="B529" s="7" t="s">
        <v>1395</v>
      </c>
      <c r="C529" s="3" t="s">
        <v>1427</v>
      </c>
      <c r="D529" s="3" t="s">
        <v>1400</v>
      </c>
      <c r="E529" s="35" t="s">
        <v>25</v>
      </c>
      <c r="F529" s="40"/>
      <c r="G529" s="34"/>
      <c r="H529" s="3"/>
      <c r="I529" s="37"/>
      <c r="J529" s="4"/>
      <c r="K529" s="3"/>
      <c r="L529" s="38"/>
      <c r="M529" s="3"/>
      <c r="N529" s="4">
        <v>97.5</v>
      </c>
      <c r="O529" s="4">
        <v>2.5</v>
      </c>
      <c r="P529" s="2">
        <f>IF(N529+O529&gt;120,"エラー",IF(N529+O529=0,"",N529+O529))</f>
        <v>100</v>
      </c>
      <c r="Q529" s="2" t="str" cm="1">
        <f t="array" ref="Q529">IF(P529="","",(_xlfn.IFS(P529&gt;=95,"優良",P529&gt;=80,"良好",P529&gt;=60,"普通",P529&gt;=50,"やや不良",P529&lt;50,"不良",P529="","")))</f>
        <v>優良</v>
      </c>
      <c r="R529" s="2">
        <v>95.5</v>
      </c>
      <c r="S529" s="2">
        <v>5</v>
      </c>
      <c r="T529" s="2">
        <f t="shared" ref="T529:T532" si="63">IF(R529+S529&gt;120,"エラー",IF(R529+S529=0,"",R529+S529))</f>
        <v>100.5</v>
      </c>
      <c r="U529" s="2" t="str" cm="1">
        <f t="array" ref="U529">IF(T529="","",(_xlfn.IFS(T529&gt;=95,"優良",T529&gt;=80,"良好",T529&gt;=60,"普通",T529&gt;=50,"やや不良",T529&lt;50,"不良",T529="","")))</f>
        <v>優良</v>
      </c>
      <c r="V529" s="3" t="s">
        <v>1428</v>
      </c>
    </row>
    <row r="530" spans="1:22" ht="96" customHeight="1" x14ac:dyDescent="0.2">
      <c r="A530" s="7">
        <v>521</v>
      </c>
      <c r="B530" s="7" t="s">
        <v>1395</v>
      </c>
      <c r="C530" s="3" t="s">
        <v>1429</v>
      </c>
      <c r="D530" s="3" t="s">
        <v>1400</v>
      </c>
      <c r="E530" s="35" t="s">
        <v>25</v>
      </c>
      <c r="F530" s="40"/>
      <c r="G530" s="34"/>
      <c r="H530" s="3"/>
      <c r="I530" s="37"/>
      <c r="J530" s="4"/>
      <c r="K530" s="3"/>
      <c r="L530" s="38"/>
      <c r="M530" s="3"/>
      <c r="N530" s="4">
        <v>89.5</v>
      </c>
      <c r="O530" s="4">
        <v>2.5</v>
      </c>
      <c r="P530" s="2">
        <f>IF(N530+O530&gt;120,"エラー",IF(N530+O530=0,"",N530+O530))</f>
        <v>92</v>
      </c>
      <c r="Q530" s="2" t="str" cm="1">
        <f t="array" ref="Q530">IF(P530="","",(_xlfn.IFS(P530&gt;=95,"優良",P530&gt;=80,"良好",P530&gt;=60,"普通",P530&gt;=50,"やや不良",P530&lt;50,"不良",P530="","")))</f>
        <v>良好</v>
      </c>
      <c r="R530" s="2">
        <v>97.75</v>
      </c>
      <c r="S530" s="2">
        <v>2.5</v>
      </c>
      <c r="T530" s="2">
        <f t="shared" si="63"/>
        <v>100.25</v>
      </c>
      <c r="U530" s="2" t="str" cm="1">
        <f t="array" ref="U530">IF(T530="","",(_xlfn.IFS(T530&gt;=95,"優良",T530&gt;=80,"良好",T530&gt;=60,"普通",T530&gt;=50,"やや不良",T530&lt;50,"不良",T530="","")))</f>
        <v>優良</v>
      </c>
      <c r="V530" s="3" t="s">
        <v>1430</v>
      </c>
    </row>
    <row r="531" spans="1:22" ht="83.1" customHeight="1" x14ac:dyDescent="0.2">
      <c r="A531" s="7">
        <v>522</v>
      </c>
      <c r="B531" s="7" t="s">
        <v>1395</v>
      </c>
      <c r="C531" s="3" t="s">
        <v>1431</v>
      </c>
      <c r="D531" s="3" t="s">
        <v>1400</v>
      </c>
      <c r="E531" s="35" t="s">
        <v>25</v>
      </c>
      <c r="F531" s="40"/>
      <c r="G531" s="34"/>
      <c r="H531" s="3"/>
      <c r="I531" s="37"/>
      <c r="J531" s="4"/>
      <c r="K531" s="3"/>
      <c r="L531" s="38"/>
      <c r="M531" s="3"/>
      <c r="N531" s="4">
        <v>96</v>
      </c>
      <c r="O531" s="4">
        <v>6</v>
      </c>
      <c r="P531" s="2">
        <f>IF(N531+O531&gt;120,"エラー",IF(N531+O531=0,"",N531+O531))</f>
        <v>102</v>
      </c>
      <c r="Q531" s="2" t="str" cm="1">
        <f t="array" ref="Q531">IF(P531="","",(_xlfn.IFS(P531&gt;=95,"優良",P531&gt;=80,"良好",P531&gt;=60,"普通",P531&gt;=50,"やや不良",P531&lt;50,"不良",P531="","")))</f>
        <v>優良</v>
      </c>
      <c r="R531" s="2">
        <v>92.6</v>
      </c>
      <c r="S531" s="2">
        <v>8</v>
      </c>
      <c r="T531" s="2">
        <f t="shared" si="63"/>
        <v>100.6</v>
      </c>
      <c r="U531" s="2" t="str" cm="1">
        <f t="array" ref="U531">IF(T531="","",(_xlfn.IFS(T531&gt;=95,"優良",T531&gt;=80,"良好",T531&gt;=60,"普通",T531&gt;=50,"やや不良",T531&lt;50,"不良",T531="","")))</f>
        <v>優良</v>
      </c>
      <c r="V531" s="3" t="s">
        <v>1432</v>
      </c>
    </row>
    <row r="532" spans="1:22" ht="96" customHeight="1" x14ac:dyDescent="0.2">
      <c r="A532" s="7">
        <v>523</v>
      </c>
      <c r="B532" s="7" t="s">
        <v>1395</v>
      </c>
      <c r="C532" s="3" t="s">
        <v>1433</v>
      </c>
      <c r="D532" s="3" t="s">
        <v>1400</v>
      </c>
      <c r="E532" s="35" t="s">
        <v>25</v>
      </c>
      <c r="F532" s="40"/>
      <c r="G532" s="34"/>
      <c r="H532" s="3"/>
      <c r="I532" s="37"/>
      <c r="J532" s="4"/>
      <c r="K532" s="3"/>
      <c r="L532" s="38"/>
      <c r="M532" s="3"/>
      <c r="N532" s="4">
        <v>82.5</v>
      </c>
      <c r="O532" s="4">
        <v>7</v>
      </c>
      <c r="P532" s="2">
        <f>IF(N532+O532&gt;120,"エラー",IF(N532+O532=0,"",N532+O532))</f>
        <v>89.5</v>
      </c>
      <c r="Q532" s="2" t="str" cm="1">
        <f t="array" ref="Q532">IF(P532="","",(_xlfn.IFS(P532&gt;=95,"優良",P532&gt;=80,"良好",P532&gt;=60,"普通",P532&gt;=50,"やや不良",P532&lt;50,"不良",P532="","")))</f>
        <v>良好</v>
      </c>
      <c r="R532" s="2">
        <v>82</v>
      </c>
      <c r="S532" s="2">
        <v>5</v>
      </c>
      <c r="T532" s="2">
        <f t="shared" si="63"/>
        <v>87</v>
      </c>
      <c r="U532" s="2" t="str" cm="1">
        <f t="array" ref="U532">IF(T532="","",(_xlfn.IFS(T532&gt;=95,"優良",T532&gt;=80,"良好",T532&gt;=60,"普通",T532&gt;=50,"やや不良",T532&lt;50,"不良",T532="","")))</f>
        <v>良好</v>
      </c>
      <c r="V532" s="3" t="s">
        <v>1434</v>
      </c>
    </row>
    <row r="533" spans="1:22" ht="109.05" customHeight="1" x14ac:dyDescent="0.2">
      <c r="A533" s="7">
        <v>524</v>
      </c>
      <c r="B533" s="7" t="s">
        <v>1395</v>
      </c>
      <c r="C533" s="3" t="s">
        <v>1435</v>
      </c>
      <c r="D533" s="3" t="s">
        <v>1400</v>
      </c>
      <c r="E533" s="35" t="s">
        <v>25</v>
      </c>
      <c r="F533" s="40"/>
      <c r="G533" s="34"/>
      <c r="H533" s="3"/>
      <c r="I533" s="37"/>
      <c r="J533" s="4"/>
      <c r="K533" s="3"/>
      <c r="L533" s="38"/>
      <c r="M533" s="3"/>
      <c r="N533" s="4">
        <v>84</v>
      </c>
      <c r="O533" s="4">
        <v>0</v>
      </c>
      <c r="P533" s="2">
        <v>84</v>
      </c>
      <c r="Q533" s="2" t="str" cm="1">
        <f t="array" ref="Q533">IF(P533="","",(_xlfn.IFS(P533&gt;=95,"優良",P533&gt;=80,"良好",P533&gt;=60,"普通",P533&gt;=50,"やや不良",P533&lt;50,"不良",P533="","")))</f>
        <v>良好</v>
      </c>
      <c r="R533" s="2">
        <v>87.1</v>
      </c>
      <c r="S533" s="2">
        <v>0</v>
      </c>
      <c r="T533" s="2">
        <v>87.1</v>
      </c>
      <c r="U533" s="2" t="s">
        <v>136</v>
      </c>
      <c r="V533" s="3" t="s">
        <v>1436</v>
      </c>
    </row>
    <row r="534" spans="1:22" ht="57" customHeight="1" x14ac:dyDescent="0.2">
      <c r="A534" s="7">
        <v>525</v>
      </c>
      <c r="B534" s="7" t="s">
        <v>1395</v>
      </c>
      <c r="C534" s="3" t="s">
        <v>1437</v>
      </c>
      <c r="D534" s="3" t="s">
        <v>1438</v>
      </c>
      <c r="E534" s="35" t="s">
        <v>32</v>
      </c>
      <c r="F534" s="40"/>
      <c r="G534" s="34"/>
      <c r="H534" s="3"/>
      <c r="I534" s="37"/>
      <c r="J534" s="4"/>
      <c r="K534" s="3"/>
      <c r="L534" s="38"/>
      <c r="M534" s="3"/>
      <c r="N534" s="4">
        <v>97</v>
      </c>
      <c r="O534" s="4">
        <v>0</v>
      </c>
      <c r="P534" s="2">
        <f>IF(N534+O534&gt;120,"エラー",IF(N534+O534=0,"",N534+O534))</f>
        <v>97</v>
      </c>
      <c r="Q534" s="2" t="str" cm="1">
        <f t="array" ref="Q534">IF(P534="","",(_xlfn.IFS(P534&gt;=95,"優良",P534&gt;=80,"良好",P534&gt;=60,"普通",P534&gt;=50,"やや不良",P534&lt;50,"不良",P534="","")))</f>
        <v>優良</v>
      </c>
      <c r="R534" s="2">
        <v>97</v>
      </c>
      <c r="S534" s="2">
        <v>0</v>
      </c>
      <c r="T534" s="2">
        <f t="shared" ref="T534" si="64">IF(R534+S534&gt;120,"エラー",IF(R534+S534=0,"",R534+S534))</f>
        <v>97</v>
      </c>
      <c r="U534" s="2" t="str" cm="1">
        <f t="array" ref="U534">IF(T534="","",(_xlfn.IFS(T534&gt;=95,"優良",T534&gt;=80,"良好",T534&gt;=60,"普通",T534&gt;=50,"やや不良",T534&lt;50,"不良",T534="","")))</f>
        <v>優良</v>
      </c>
      <c r="V534" s="3" t="s">
        <v>1439</v>
      </c>
    </row>
    <row r="535" spans="1:22" ht="83.1" customHeight="1" x14ac:dyDescent="0.2">
      <c r="A535" s="7">
        <v>526</v>
      </c>
      <c r="B535" s="7" t="s">
        <v>1395</v>
      </c>
      <c r="C535" s="3" t="s">
        <v>1440</v>
      </c>
      <c r="D535" s="3" t="s">
        <v>1441</v>
      </c>
      <c r="E535" s="35" t="s">
        <v>45</v>
      </c>
      <c r="F535" s="40" t="s">
        <v>1442</v>
      </c>
      <c r="G535" s="34"/>
      <c r="H535" s="3"/>
      <c r="I535" s="37"/>
      <c r="J535" s="4"/>
      <c r="K535" s="3"/>
      <c r="L535" s="38"/>
      <c r="M535" s="3"/>
      <c r="N535" s="4">
        <v>100</v>
      </c>
      <c r="O535" s="4">
        <v>0</v>
      </c>
      <c r="P535" s="2">
        <v>100</v>
      </c>
      <c r="Q535" s="2" t="str" cm="1">
        <f t="array" ref="Q535">IF(P535="","",(_xlfn.IFS(P535&gt;=95,"優良",P535&gt;=80,"良好",P535&gt;=60,"普通",P535&gt;=50,"やや不良",P535&lt;50,"不良",P535="","")))</f>
        <v>優良</v>
      </c>
      <c r="R535" s="2">
        <v>100</v>
      </c>
      <c r="S535" s="2">
        <v>5</v>
      </c>
      <c r="T535" s="2">
        <v>105</v>
      </c>
      <c r="U535" s="2" t="str" cm="1">
        <f t="array" ref="U535">IF(T535="","",(_xlfn.IFS(T535&gt;=95,"優良",T535&gt;=80,"良好",T535&gt;=60,"普通",T535&gt;=50,"やや不良",T535&lt;50,"不良",T535="","")))</f>
        <v>優良</v>
      </c>
      <c r="V535" s="3" t="s">
        <v>1443</v>
      </c>
    </row>
    <row r="536" spans="1:22" ht="57" customHeight="1" x14ac:dyDescent="0.2">
      <c r="A536" s="7">
        <v>527</v>
      </c>
      <c r="B536" s="7" t="s">
        <v>1395</v>
      </c>
      <c r="C536" s="3" t="s">
        <v>1444</v>
      </c>
      <c r="D536" s="3" t="s">
        <v>1445</v>
      </c>
      <c r="E536" s="35" t="s">
        <v>32</v>
      </c>
      <c r="F536" s="40"/>
      <c r="G536" s="34"/>
      <c r="H536" s="3"/>
      <c r="I536" s="37"/>
      <c r="J536" s="4"/>
      <c r="K536" s="3"/>
      <c r="L536" s="38"/>
      <c r="M536" s="3"/>
      <c r="N536" s="4">
        <v>90</v>
      </c>
      <c r="O536" s="4">
        <v>5</v>
      </c>
      <c r="P536" s="2">
        <f>IF(N536+O536&gt;120,"エラー",IF(N536+O536=0,"",N536+O536))</f>
        <v>95</v>
      </c>
      <c r="Q536" s="2" t="str" cm="1">
        <f t="array" ref="Q536">IF(P536="","",(_xlfn.IFS(P536&gt;=95,"優良",P536&gt;=80,"良好",P536&gt;=60,"普通",P536&gt;=50,"やや不良",P536&lt;50,"不良",P536="","")))</f>
        <v>優良</v>
      </c>
      <c r="R536" s="2">
        <v>90</v>
      </c>
      <c r="S536" s="2">
        <v>5</v>
      </c>
      <c r="T536" s="2">
        <f>IF(R536+S536&gt;120,"エラー",IF(R536+S536=0,"",R536+S536))</f>
        <v>95</v>
      </c>
      <c r="U536" s="2" t="str" cm="1">
        <f t="array" ref="U536">IF(T536="","",(_xlfn.IFS(T536&gt;=95,"優良",T536&gt;=80,"良好",T536&gt;=60,"普通",T536&gt;=50,"やや不良",T536&lt;50,"不良",T536="","")))</f>
        <v>優良</v>
      </c>
      <c r="V536" s="3" t="s">
        <v>1446</v>
      </c>
    </row>
    <row r="537" spans="1:22" ht="57" customHeight="1" x14ac:dyDescent="0.2">
      <c r="A537" s="7">
        <v>528</v>
      </c>
      <c r="B537" s="7" t="s">
        <v>1395</v>
      </c>
      <c r="C537" s="3" t="s">
        <v>1447</v>
      </c>
      <c r="D537" s="3" t="s">
        <v>1448</v>
      </c>
      <c r="E537" s="35" t="s">
        <v>32</v>
      </c>
      <c r="F537" s="40"/>
      <c r="G537" s="34"/>
      <c r="H537" s="3"/>
      <c r="I537" s="37"/>
      <c r="J537" s="4"/>
      <c r="K537" s="3"/>
      <c r="L537" s="38"/>
      <c r="M537" s="3"/>
      <c r="N537" s="4">
        <v>100</v>
      </c>
      <c r="O537" s="4">
        <v>0</v>
      </c>
      <c r="P537" s="2">
        <f>IF(N537+O537&gt;120,"エラー",IF(N537+O537=0,"",N537+O537))</f>
        <v>100</v>
      </c>
      <c r="Q537" s="2" t="str" cm="1">
        <f t="array" ref="Q537">IF(P537="","",(_xlfn.IFS(P537&gt;=95,"優良",P537&gt;=80,"良好",P537&gt;=60,"普通",P537&gt;=50,"やや不良",P537&lt;50,"不良",P537="","")))</f>
        <v>優良</v>
      </c>
      <c r="R537" s="2">
        <v>100</v>
      </c>
      <c r="S537" s="2">
        <v>0</v>
      </c>
      <c r="T537" s="2">
        <f t="shared" ref="T537:T541" si="65">IF(R537+S537&gt;120,"エラー",IF(R537+S537=0,"",R537+S537))</f>
        <v>100</v>
      </c>
      <c r="U537" s="2" t="str" cm="1">
        <f t="array" ref="U537">IF(T537="","",(_xlfn.IFS(T537&gt;=95,"優良",T537&gt;=80,"良好",T537&gt;=60,"普通",T537&gt;=50,"やや不良",T537&lt;50,"不良",T537="","")))</f>
        <v>優良</v>
      </c>
      <c r="V537" s="3" t="s">
        <v>1449</v>
      </c>
    </row>
    <row r="538" spans="1:22" ht="83.1" customHeight="1" x14ac:dyDescent="0.2">
      <c r="A538" s="7">
        <v>529</v>
      </c>
      <c r="B538" s="7" t="s">
        <v>1395</v>
      </c>
      <c r="C538" s="3" t="s">
        <v>1450</v>
      </c>
      <c r="D538" s="3" t="s">
        <v>1451</v>
      </c>
      <c r="E538" s="35" t="s">
        <v>25</v>
      </c>
      <c r="F538" s="40"/>
      <c r="G538" s="34"/>
      <c r="H538" s="3"/>
      <c r="I538" s="37"/>
      <c r="J538" s="4"/>
      <c r="K538" s="3"/>
      <c r="L538" s="38"/>
      <c r="M538" s="3"/>
      <c r="N538" s="4">
        <v>98</v>
      </c>
      <c r="O538" s="4">
        <v>-5</v>
      </c>
      <c r="P538" s="2">
        <f>IF(N538+O538&gt;120,"エラー",IF(N538+O538=0,"",N538+O538))</f>
        <v>93</v>
      </c>
      <c r="Q538" s="2" t="str" cm="1">
        <f t="array" ref="Q538">IF(P538="","",(_xlfn.IFS(P538&gt;=95,"優良",P538&gt;=80,"良好",P538&gt;=60,"普通",P538&gt;=50,"やや不良",P538&lt;50,"不良",P538="","")))</f>
        <v>良好</v>
      </c>
      <c r="R538" s="2">
        <v>98</v>
      </c>
      <c r="S538" s="2">
        <v>0</v>
      </c>
      <c r="T538" s="2">
        <f t="shared" si="65"/>
        <v>98</v>
      </c>
      <c r="U538" s="2" t="str" cm="1">
        <f t="array" ref="U538">IF(T538="","",(_xlfn.IFS(T538&gt;=95,"優良",T538&gt;=80,"良好",T538&gt;=60,"普通",T538&gt;=50,"やや不良",T538&lt;50,"不良",T538="","")))</f>
        <v>優良</v>
      </c>
      <c r="V538" s="3" t="s">
        <v>1452</v>
      </c>
    </row>
    <row r="539" spans="1:22" ht="84.6" customHeight="1" x14ac:dyDescent="0.2">
      <c r="A539" s="7">
        <v>530</v>
      </c>
      <c r="B539" s="7" t="s">
        <v>1395</v>
      </c>
      <c r="C539" s="3" t="s">
        <v>1453</v>
      </c>
      <c r="D539" s="3" t="s">
        <v>1454</v>
      </c>
      <c r="E539" s="35" t="s">
        <v>32</v>
      </c>
      <c r="F539" s="40"/>
      <c r="G539" s="34"/>
      <c r="H539" s="3"/>
      <c r="I539" s="37"/>
      <c r="J539" s="4"/>
      <c r="K539" s="3"/>
      <c r="L539" s="38"/>
      <c r="M539" s="3"/>
      <c r="N539" s="32"/>
      <c r="O539" s="32"/>
      <c r="P539" s="33"/>
      <c r="Q539" s="33" t="str" cm="1">
        <f t="array" ref="Q539">IF(P539="","",(_xlfn.IFS(P539&gt;=95,"優良",P539&gt;=80,"良好",P539&gt;=60,"普通",P539&gt;=50,"やや不良",P539&lt;50,"不良",P539="","")))</f>
        <v/>
      </c>
      <c r="R539" s="2">
        <v>106</v>
      </c>
      <c r="S539" s="2">
        <v>0</v>
      </c>
      <c r="T539" s="2">
        <f t="shared" si="65"/>
        <v>106</v>
      </c>
      <c r="U539" s="2" t="s">
        <v>35</v>
      </c>
      <c r="V539" s="3" t="s">
        <v>1455</v>
      </c>
    </row>
    <row r="540" spans="1:22" ht="70.05" customHeight="1" x14ac:dyDescent="0.2">
      <c r="A540" s="7">
        <v>531</v>
      </c>
      <c r="B540" s="7" t="s">
        <v>1395</v>
      </c>
      <c r="C540" s="3" t="s">
        <v>1456</v>
      </c>
      <c r="D540" s="3" t="s">
        <v>1457</v>
      </c>
      <c r="E540" s="35" t="s">
        <v>32</v>
      </c>
      <c r="F540" s="40"/>
      <c r="G540" s="34"/>
      <c r="H540" s="3"/>
      <c r="I540" s="37"/>
      <c r="J540" s="4"/>
      <c r="K540" s="3"/>
      <c r="L540" s="38"/>
      <c r="M540" s="3"/>
      <c r="N540" s="32"/>
      <c r="O540" s="32"/>
      <c r="P540" s="33" t="str">
        <f>IF(N540+O540&gt;120,"エラー",IF(N540+O540=0,"",N540+O540))</f>
        <v/>
      </c>
      <c r="Q540" s="33" t="str" cm="1">
        <f t="array" ref="Q540">IF(P540="","",(_xlfn.IFS(P540&gt;=95,"優良",P540&gt;=80,"良好",P540&gt;=60,"普通",P540&gt;=50,"やや不良",P540&lt;50,"不良",P540="","")))</f>
        <v/>
      </c>
      <c r="R540" s="2">
        <v>106</v>
      </c>
      <c r="S540" s="2">
        <v>5</v>
      </c>
      <c r="T540" s="2">
        <f t="shared" si="65"/>
        <v>111</v>
      </c>
      <c r="U540" s="2" t="s">
        <v>35</v>
      </c>
      <c r="V540" s="3" t="s">
        <v>1458</v>
      </c>
    </row>
    <row r="541" spans="1:22" ht="81.599999999999994" customHeight="1" x14ac:dyDescent="0.2">
      <c r="A541" s="7">
        <v>532</v>
      </c>
      <c r="B541" s="7" t="s">
        <v>1395</v>
      </c>
      <c r="C541" s="3" t="s">
        <v>1459</v>
      </c>
      <c r="D541" s="3" t="s">
        <v>1460</v>
      </c>
      <c r="E541" s="35" t="s">
        <v>32</v>
      </c>
      <c r="F541" s="47"/>
      <c r="G541" s="34"/>
      <c r="H541" s="3"/>
      <c r="I541" s="37"/>
      <c r="J541" s="4"/>
      <c r="K541" s="3"/>
      <c r="L541" s="38"/>
      <c r="M541" s="3"/>
      <c r="N541" s="32"/>
      <c r="O541" s="32"/>
      <c r="P541" s="33" t="str">
        <f>IF(N541+O541&gt;120,"エラー",IF(N541+O541=0,"",N541+O541))</f>
        <v/>
      </c>
      <c r="Q541" s="33" t="str" cm="1">
        <f t="array" ref="Q541">IF(P541="","",(_xlfn.IFS(P541&gt;=95,"優良",P541&gt;=80,"良好",P541&gt;=60,"普通",P541&gt;=50,"やや不良",P541&lt;50,"不良",P541="","")))</f>
        <v/>
      </c>
      <c r="R541" s="2">
        <v>98</v>
      </c>
      <c r="S541" s="2">
        <v>0</v>
      </c>
      <c r="T541" s="2">
        <f t="shared" si="65"/>
        <v>98</v>
      </c>
      <c r="U541" s="2" t="s">
        <v>35</v>
      </c>
      <c r="V541" s="3" t="s">
        <v>1461</v>
      </c>
    </row>
    <row r="542" spans="1:22" ht="70.05" customHeight="1" x14ac:dyDescent="0.2">
      <c r="A542" s="7">
        <v>533</v>
      </c>
      <c r="B542" s="7" t="s">
        <v>1395</v>
      </c>
      <c r="C542" s="3" t="s">
        <v>1462</v>
      </c>
      <c r="D542" s="3" t="s">
        <v>1463</v>
      </c>
      <c r="E542" s="35" t="s">
        <v>110</v>
      </c>
      <c r="F542" s="40"/>
      <c r="G542" s="34"/>
      <c r="H542" s="3"/>
      <c r="I542" s="37"/>
      <c r="J542" s="4"/>
      <c r="K542" s="3"/>
      <c r="L542" s="38"/>
      <c r="M542" s="3"/>
      <c r="N542" s="4">
        <v>93</v>
      </c>
      <c r="O542" s="4">
        <v>5</v>
      </c>
      <c r="P542" s="2">
        <v>98</v>
      </c>
      <c r="Q542" s="2" t="str" cm="1">
        <f t="array" ref="Q542">IF(P542="","",(_xlfn.IFS(P542&gt;=95,"優良",P542&gt;=80,"良好",P542&gt;=60,"普通",P542&gt;=50,"やや不良",P542&lt;50,"不良",P542="","")))</f>
        <v>優良</v>
      </c>
      <c r="R542" s="2">
        <v>100</v>
      </c>
      <c r="S542" s="2">
        <v>5</v>
      </c>
      <c r="T542" s="2">
        <v>105</v>
      </c>
      <c r="U542" s="2" t="s">
        <v>35</v>
      </c>
      <c r="V542" s="3" t="s">
        <v>1464</v>
      </c>
    </row>
    <row r="543" spans="1:22" ht="83.1" customHeight="1" x14ac:dyDescent="0.2">
      <c r="A543" s="7">
        <v>534</v>
      </c>
      <c r="B543" s="7" t="s">
        <v>1395</v>
      </c>
      <c r="C543" s="3" t="s">
        <v>1465</v>
      </c>
      <c r="D543" s="3" t="s">
        <v>1466</v>
      </c>
      <c r="E543" s="35" t="s">
        <v>32</v>
      </c>
      <c r="F543" s="47"/>
      <c r="G543" s="34"/>
      <c r="H543" s="3"/>
      <c r="I543" s="37"/>
      <c r="J543" s="4" t="s">
        <v>33</v>
      </c>
      <c r="K543" s="3" t="s">
        <v>1467</v>
      </c>
      <c r="L543" s="38">
        <v>0.7</v>
      </c>
      <c r="M543" s="3" t="s">
        <v>1468</v>
      </c>
      <c r="N543" s="4">
        <v>84</v>
      </c>
      <c r="O543" s="4">
        <v>5</v>
      </c>
      <c r="P543" s="2">
        <v>89</v>
      </c>
      <c r="Q543" s="2" t="str" cm="1">
        <f t="array" ref="Q543">IF(P543="","",(_xlfn.IFS(P543&gt;=95,"優良",P543&gt;=80,"良好",P543&gt;=60,"普通",P543&gt;=50,"やや不良",P543&lt;50,"不良",P543="","")))</f>
        <v>良好</v>
      </c>
      <c r="R543" s="2">
        <v>82</v>
      </c>
      <c r="S543" s="2">
        <v>5</v>
      </c>
      <c r="T543" s="2">
        <v>87</v>
      </c>
      <c r="U543" s="2" t="s">
        <v>231</v>
      </c>
      <c r="V543" s="3" t="s">
        <v>1469</v>
      </c>
    </row>
    <row r="544" spans="1:22" ht="83.1" customHeight="1" x14ac:dyDescent="0.2">
      <c r="A544" s="7">
        <v>535</v>
      </c>
      <c r="B544" s="7" t="s">
        <v>1395</v>
      </c>
      <c r="C544" s="3" t="s">
        <v>1470</v>
      </c>
      <c r="D544" s="3" t="s">
        <v>1471</v>
      </c>
      <c r="E544" s="35" t="s">
        <v>32</v>
      </c>
      <c r="F544" s="47"/>
      <c r="G544" s="34"/>
      <c r="H544" s="3"/>
      <c r="I544" s="37"/>
      <c r="J544" s="4" t="s">
        <v>33</v>
      </c>
      <c r="K544" s="3" t="s">
        <v>1467</v>
      </c>
      <c r="L544" s="38">
        <v>0.7</v>
      </c>
      <c r="M544" s="3" t="s">
        <v>1468</v>
      </c>
      <c r="N544" s="4">
        <v>97</v>
      </c>
      <c r="O544" s="4">
        <v>0</v>
      </c>
      <c r="P544" s="2">
        <v>97</v>
      </c>
      <c r="Q544" s="2" t="str" cm="1">
        <f t="array" ref="Q544">IF(P544="","",(_xlfn.IFS(P544&gt;=95,"優良",P544&gt;=80,"良好",P544&gt;=60,"普通",P544&gt;=50,"やや不良",P544&lt;50,"不良",P544="","")))</f>
        <v>優良</v>
      </c>
      <c r="R544" s="2">
        <v>95</v>
      </c>
      <c r="S544" s="2">
        <v>0</v>
      </c>
      <c r="T544" s="2">
        <v>95</v>
      </c>
      <c r="U544" s="2" t="s">
        <v>166</v>
      </c>
      <c r="V544" s="3" t="s">
        <v>1469</v>
      </c>
    </row>
    <row r="545" spans="1:22" ht="94.5" customHeight="1" x14ac:dyDescent="0.2">
      <c r="A545" s="7">
        <v>536</v>
      </c>
      <c r="B545" s="7" t="s">
        <v>1395</v>
      </c>
      <c r="C545" s="3" t="s">
        <v>1472</v>
      </c>
      <c r="D545" s="3" t="s">
        <v>1471</v>
      </c>
      <c r="E545" s="35" t="s">
        <v>32</v>
      </c>
      <c r="F545" s="47"/>
      <c r="G545" s="34"/>
      <c r="H545" s="3"/>
      <c r="I545" s="37"/>
      <c r="J545" s="4" t="s">
        <v>33</v>
      </c>
      <c r="K545" s="3" t="s">
        <v>1467</v>
      </c>
      <c r="L545" s="38">
        <v>0.7</v>
      </c>
      <c r="M545" s="3" t="s">
        <v>1468</v>
      </c>
      <c r="N545" s="4">
        <v>95</v>
      </c>
      <c r="O545" s="4">
        <v>0</v>
      </c>
      <c r="P545" s="2">
        <v>95</v>
      </c>
      <c r="Q545" s="2" t="str" cm="1">
        <f t="array" ref="Q545">IF(P545="","",(_xlfn.IFS(P545&gt;=95,"優良",P545&gt;=80,"良好",P545&gt;=60,"普通",P545&gt;=50,"やや不良",P545&lt;50,"不良",P545="","")))</f>
        <v>優良</v>
      </c>
      <c r="R545" s="2">
        <v>96</v>
      </c>
      <c r="S545" s="2">
        <v>0</v>
      </c>
      <c r="T545" s="2">
        <v>96</v>
      </c>
      <c r="U545" s="2" t="s">
        <v>166</v>
      </c>
      <c r="V545" s="3" t="s">
        <v>1469</v>
      </c>
    </row>
    <row r="546" spans="1:22" ht="83.1" customHeight="1" x14ac:dyDescent="0.2">
      <c r="A546" s="7">
        <v>537</v>
      </c>
      <c r="B546" s="7" t="s">
        <v>1395</v>
      </c>
      <c r="C546" s="3" t="s">
        <v>1473</v>
      </c>
      <c r="D546" s="3" t="s">
        <v>1474</v>
      </c>
      <c r="E546" s="35" t="s">
        <v>25</v>
      </c>
      <c r="F546" s="47"/>
      <c r="G546" s="34"/>
      <c r="H546" s="3"/>
      <c r="I546" s="37"/>
      <c r="J546" s="4" t="s">
        <v>33</v>
      </c>
      <c r="K546" s="3" t="s">
        <v>1475</v>
      </c>
      <c r="L546" s="38">
        <v>0.87</v>
      </c>
      <c r="M546" s="3" t="s">
        <v>1468</v>
      </c>
      <c r="N546" s="4">
        <v>92</v>
      </c>
      <c r="O546" s="4">
        <v>0</v>
      </c>
      <c r="P546" s="2">
        <v>92</v>
      </c>
      <c r="Q546" s="2" t="str" cm="1">
        <f t="array" ref="Q546">IF(P546="","",(_xlfn.IFS(P546&gt;=95,"優良",P546&gt;=80,"良好",P546&gt;=60,"普通",P546&gt;=50,"やや不良",P546&lt;50,"不良",P546="","")))</f>
        <v>良好</v>
      </c>
      <c r="R546" s="2">
        <v>92</v>
      </c>
      <c r="S546" s="2">
        <v>0</v>
      </c>
      <c r="T546" s="2">
        <v>92</v>
      </c>
      <c r="U546" s="2" t="s">
        <v>136</v>
      </c>
      <c r="V546" s="3" t="s">
        <v>1476</v>
      </c>
    </row>
    <row r="547" spans="1:22" ht="83.1" customHeight="1" x14ac:dyDescent="0.2">
      <c r="A547" s="7">
        <v>538</v>
      </c>
      <c r="B547" s="7" t="s">
        <v>1395</v>
      </c>
      <c r="C547" s="3" t="s">
        <v>1477</v>
      </c>
      <c r="D547" s="3" t="s">
        <v>1478</v>
      </c>
      <c r="E547" s="35" t="s">
        <v>32</v>
      </c>
      <c r="F547" s="40"/>
      <c r="G547" s="34"/>
      <c r="H547" s="3"/>
      <c r="I547" s="37"/>
      <c r="J547" s="4"/>
      <c r="K547" s="3"/>
      <c r="L547" s="38"/>
      <c r="M547" s="3"/>
      <c r="N547" s="4">
        <v>100</v>
      </c>
      <c r="O547" s="4">
        <v>5</v>
      </c>
      <c r="P547" s="2">
        <f>IF(N547+O547&gt;120,"エラー",IF(N547+O547=0,"",N547+O547))</f>
        <v>105</v>
      </c>
      <c r="Q547" s="2" t="str" cm="1">
        <f t="array" ref="Q547">IF(P547="","",(_xlfn.IFS(P547&gt;=95,"優良",P547&gt;=80,"良好",P547&gt;=60,"普通",P547&gt;=50,"やや不良",P547&lt;50,"不良",P547="","")))</f>
        <v>優良</v>
      </c>
      <c r="R547" s="2">
        <v>100</v>
      </c>
      <c r="S547" s="2">
        <v>5</v>
      </c>
      <c r="T547" s="2">
        <f>IF(R547+S547&gt;120,"エラー",IF(R547+S547=0,"",R547+S547))</f>
        <v>105</v>
      </c>
      <c r="U547" s="2" t="str" cm="1">
        <f t="array" ref="U547">IF(T547="","",(_xlfn.IFS(T547&gt;=95,"優良",T547&gt;=80,"良好",T547&gt;=60,"普通",T547&gt;=50,"やや不良",T547&lt;50,"不良",T547="","")))</f>
        <v>優良</v>
      </c>
      <c r="V547" s="3" t="s">
        <v>1479</v>
      </c>
    </row>
    <row r="548" spans="1:22" ht="103.2" customHeight="1" x14ac:dyDescent="0.2">
      <c r="A548" s="7">
        <v>539</v>
      </c>
      <c r="B548" s="7" t="s">
        <v>1395</v>
      </c>
      <c r="C548" s="3" t="s">
        <v>1480</v>
      </c>
      <c r="D548" s="3" t="s">
        <v>1481</v>
      </c>
      <c r="E548" s="35" t="s">
        <v>25</v>
      </c>
      <c r="F548" s="40"/>
      <c r="G548" s="34"/>
      <c r="H548" s="3"/>
      <c r="I548" s="37"/>
      <c r="J548" s="4"/>
      <c r="K548" s="3"/>
      <c r="L548" s="38"/>
      <c r="M548" s="3"/>
      <c r="N548" s="32"/>
      <c r="O548" s="32"/>
      <c r="P548" s="33"/>
      <c r="Q548" s="33" t="str" cm="1">
        <f t="array" ref="Q548">IF(P548="","",(_xlfn.IFS(P548&gt;=95,"優良",P548&gt;=80,"良好",P548&gt;=60,"普通",P548&gt;=50,"やや不良",P548&lt;50,"不良",P548="","")))</f>
        <v/>
      </c>
      <c r="R548" s="2">
        <v>95</v>
      </c>
      <c r="S548" s="2">
        <v>10</v>
      </c>
      <c r="T548" s="2">
        <f t="shared" ref="T548:T549" si="66">IF(R548+S548&gt;120,"エラー",IF(R548+S548=0,"",R548+S548))</f>
        <v>105</v>
      </c>
      <c r="U548" s="2" t="str" cm="1">
        <f t="array" ref="U548">IF(T548="","",(_xlfn.IFS(T548&gt;=95,"優良",T548&gt;=80,"良好",T548&gt;=60,"普通",T548&gt;=50,"やや不良",T548&lt;50,"不良",T548="","")))</f>
        <v>優良</v>
      </c>
      <c r="V548" s="3" t="s">
        <v>1482</v>
      </c>
    </row>
    <row r="549" spans="1:22" ht="97.8" customHeight="1" x14ac:dyDescent="0.2">
      <c r="A549" s="7">
        <v>540</v>
      </c>
      <c r="B549" s="7" t="s">
        <v>1395</v>
      </c>
      <c r="C549" s="3" t="s">
        <v>1483</v>
      </c>
      <c r="D549" s="3" t="s">
        <v>1484</v>
      </c>
      <c r="E549" s="35" t="s">
        <v>25</v>
      </c>
      <c r="F549" s="40"/>
      <c r="G549" s="34"/>
      <c r="H549" s="3"/>
      <c r="I549" s="37"/>
      <c r="J549" s="4"/>
      <c r="K549" s="3"/>
      <c r="L549" s="38"/>
      <c r="M549" s="3"/>
      <c r="N549" s="4">
        <v>74</v>
      </c>
      <c r="O549" s="4">
        <v>10</v>
      </c>
      <c r="P549" s="2">
        <f>IF(N549+O549&gt;120,"エラー",IF(N549+O549=0,"",N549+O549))</f>
        <v>84</v>
      </c>
      <c r="Q549" s="2" t="str" cm="1">
        <f t="array" ref="Q549">IF(P549="","",(_xlfn.IFS(P549&gt;=95,"優良",P549&gt;=80,"良好",P549&gt;=60,"普通",P549&gt;=50,"やや不良",P549&lt;50,"不良",P549="","")))</f>
        <v>良好</v>
      </c>
      <c r="R549" s="2">
        <v>83</v>
      </c>
      <c r="S549" s="2">
        <v>10</v>
      </c>
      <c r="T549" s="2">
        <f t="shared" si="66"/>
        <v>93</v>
      </c>
      <c r="U549" s="2" t="s">
        <v>136</v>
      </c>
      <c r="V549" s="3" t="s">
        <v>1485</v>
      </c>
    </row>
    <row r="550" spans="1:22" ht="70.05" customHeight="1" x14ac:dyDescent="0.2">
      <c r="A550" s="7">
        <v>541</v>
      </c>
      <c r="B550" s="7" t="s">
        <v>1395</v>
      </c>
      <c r="C550" s="3" t="s">
        <v>1486</v>
      </c>
      <c r="D550" s="3" t="s">
        <v>1487</v>
      </c>
      <c r="E550" s="35" t="s">
        <v>25</v>
      </c>
      <c r="F550" s="47"/>
      <c r="G550" s="34"/>
      <c r="H550" s="3"/>
      <c r="I550" s="37"/>
      <c r="J550" s="4" t="s">
        <v>33</v>
      </c>
      <c r="K550" s="3" t="s">
        <v>1488</v>
      </c>
      <c r="L550" s="38">
        <v>0.67</v>
      </c>
      <c r="M550" s="3" t="s">
        <v>1468</v>
      </c>
      <c r="N550" s="4">
        <v>91</v>
      </c>
      <c r="O550" s="4">
        <v>0</v>
      </c>
      <c r="P550" s="2">
        <v>91</v>
      </c>
      <c r="Q550" s="2" t="str" cm="1">
        <f t="array" ref="Q550">IF(P550="","",(_xlfn.IFS(P550&gt;=95,"優良",P550&gt;=80,"良好",P550&gt;=60,"普通",P550&gt;=50,"やや不良",P550&lt;50,"不良",P550="","")))</f>
        <v>良好</v>
      </c>
      <c r="R550" s="2">
        <v>94</v>
      </c>
      <c r="S550" s="2">
        <v>0</v>
      </c>
      <c r="T550" s="2">
        <v>94</v>
      </c>
      <c r="U550" s="2" t="s">
        <v>136</v>
      </c>
      <c r="V550" s="3" t="s">
        <v>1489</v>
      </c>
    </row>
    <row r="551" spans="1:22" ht="135" customHeight="1" x14ac:dyDescent="0.2">
      <c r="A551" s="7">
        <v>542</v>
      </c>
      <c r="B551" s="7" t="s">
        <v>1395</v>
      </c>
      <c r="C551" s="3" t="s">
        <v>1490</v>
      </c>
      <c r="D551" s="3" t="s">
        <v>1491</v>
      </c>
      <c r="E551" s="35" t="s">
        <v>110</v>
      </c>
      <c r="F551" s="40"/>
      <c r="G551" s="34" t="s">
        <v>1492</v>
      </c>
      <c r="H551" s="3" t="s">
        <v>1493</v>
      </c>
      <c r="I551" s="37" t="s">
        <v>162</v>
      </c>
      <c r="J551" s="4"/>
      <c r="K551" s="3"/>
      <c r="L551" s="38"/>
      <c r="M551" s="3"/>
      <c r="N551" s="4">
        <v>88</v>
      </c>
      <c r="O551" s="4">
        <v>2.5</v>
      </c>
      <c r="P551" s="2">
        <f t="shared" ref="P551:P613" si="67">IF(N551+O551&gt;120,"エラー",IF(N551+O551=0,"",N551+O551))</f>
        <v>90.5</v>
      </c>
      <c r="Q551" s="2" t="str" cm="1">
        <f t="array" ref="Q551">IF(P551="","",(_xlfn.IFS(P551&gt;=95,"優良",P551&gt;=80,"良好",P551&gt;=60,"普通",P551&gt;=50,"やや不良",P551&lt;50,"不良",P551="","")))</f>
        <v>良好</v>
      </c>
      <c r="R551" s="2">
        <v>87.5</v>
      </c>
      <c r="S551" s="2">
        <v>2.5</v>
      </c>
      <c r="T551" s="2">
        <f t="shared" ref="T551:T587" si="68">IF(R551+S551&gt;120,"エラー",IF(R551+S551=0,"",R551+S551))</f>
        <v>90</v>
      </c>
      <c r="U551" s="2" t="str" cm="1">
        <f t="array" ref="U551">IF(T551="","",(_xlfn.IFS(T551&gt;=95,"優良",T551&gt;=80,"良好",T551&gt;=60,"普通",T551&gt;=50,"やや不良",T551&lt;50,"不良",T551="","")))</f>
        <v>良好</v>
      </c>
      <c r="V551" s="3" t="s">
        <v>1494</v>
      </c>
    </row>
    <row r="552" spans="1:22" ht="135" customHeight="1" x14ac:dyDescent="0.2">
      <c r="A552" s="7">
        <v>543</v>
      </c>
      <c r="B552" s="7" t="s">
        <v>1395</v>
      </c>
      <c r="C552" s="3" t="s">
        <v>1495</v>
      </c>
      <c r="D552" s="3" t="s">
        <v>1491</v>
      </c>
      <c r="E552" s="35" t="s">
        <v>110</v>
      </c>
      <c r="F552" s="40"/>
      <c r="G552" s="34" t="s">
        <v>1492</v>
      </c>
      <c r="H552" s="3" t="s">
        <v>1493</v>
      </c>
      <c r="I552" s="37" t="s">
        <v>162</v>
      </c>
      <c r="J552" s="4"/>
      <c r="K552" s="3"/>
      <c r="L552" s="38"/>
      <c r="M552" s="3"/>
      <c r="N552" s="4">
        <v>93.5</v>
      </c>
      <c r="O552" s="4">
        <v>0</v>
      </c>
      <c r="P552" s="2">
        <f t="shared" si="67"/>
        <v>93.5</v>
      </c>
      <c r="Q552" s="2" t="str" cm="1">
        <f t="array" ref="Q552">IF(P552="","",(_xlfn.IFS(P552&gt;=95,"優良",P552&gt;=80,"良好",P552&gt;=60,"普通",P552&gt;=50,"やや不良",P552&lt;50,"不良",P552="","")))</f>
        <v>良好</v>
      </c>
      <c r="R552" s="2">
        <v>96</v>
      </c>
      <c r="S552" s="2">
        <v>2.5</v>
      </c>
      <c r="T552" s="2">
        <f t="shared" si="68"/>
        <v>98.5</v>
      </c>
      <c r="U552" s="2" t="str" cm="1">
        <f t="array" ref="U552">IF(T552="","",(_xlfn.IFS(T552&gt;=95,"優良",T552&gt;=80,"良好",T552&gt;=60,"普通",T552&gt;=50,"やや不良",T552&lt;50,"不良",T552="","")))</f>
        <v>優良</v>
      </c>
      <c r="V552" s="3" t="s">
        <v>1496</v>
      </c>
    </row>
    <row r="553" spans="1:22" ht="135" customHeight="1" x14ac:dyDescent="0.2">
      <c r="A553" s="7">
        <v>544</v>
      </c>
      <c r="B553" s="7" t="s">
        <v>1395</v>
      </c>
      <c r="C553" s="3" t="s">
        <v>1497</v>
      </c>
      <c r="D553" s="3" t="s">
        <v>1491</v>
      </c>
      <c r="E553" s="35" t="s">
        <v>110</v>
      </c>
      <c r="F553" s="40"/>
      <c r="G553" s="34" t="s">
        <v>1492</v>
      </c>
      <c r="H553" s="3" t="s">
        <v>1493</v>
      </c>
      <c r="I553" s="37" t="s">
        <v>162</v>
      </c>
      <c r="J553" s="4"/>
      <c r="K553" s="3"/>
      <c r="L553" s="38"/>
      <c r="M553" s="3"/>
      <c r="N553" s="4">
        <v>99</v>
      </c>
      <c r="O553" s="4">
        <v>20</v>
      </c>
      <c r="P553" s="2">
        <f t="shared" si="67"/>
        <v>119</v>
      </c>
      <c r="Q553" s="2" t="str" cm="1">
        <f t="array" ref="Q553">IF(P553="","",(_xlfn.IFS(P553&gt;=95,"優良",P553&gt;=80,"良好",P553&gt;=60,"普通",P553&gt;=50,"やや不良",P553&lt;50,"不良",P553="","")))</f>
        <v>優良</v>
      </c>
      <c r="R553" s="2">
        <v>100</v>
      </c>
      <c r="S553" s="2">
        <v>20</v>
      </c>
      <c r="T553" s="2">
        <f t="shared" si="68"/>
        <v>120</v>
      </c>
      <c r="U553" s="2" t="str" cm="1">
        <f t="array" ref="U553">IF(T553="","",(_xlfn.IFS(T553&gt;=95,"優良",T553&gt;=80,"良好",T553&gt;=60,"普通",T553&gt;=50,"やや不良",T553&lt;50,"不良",T553="","")))</f>
        <v>優良</v>
      </c>
      <c r="V553" s="3" t="s">
        <v>1498</v>
      </c>
    </row>
    <row r="554" spans="1:22" ht="135" customHeight="1" x14ac:dyDescent="0.2">
      <c r="A554" s="7">
        <v>545</v>
      </c>
      <c r="B554" s="7" t="s">
        <v>1395</v>
      </c>
      <c r="C554" s="3" t="s">
        <v>1499</v>
      </c>
      <c r="D554" s="3" t="s">
        <v>1491</v>
      </c>
      <c r="E554" s="35" t="s">
        <v>110</v>
      </c>
      <c r="F554" s="40"/>
      <c r="G554" s="34" t="s">
        <v>1492</v>
      </c>
      <c r="H554" s="3" t="s">
        <v>1493</v>
      </c>
      <c r="I554" s="37" t="s">
        <v>162</v>
      </c>
      <c r="J554" s="4"/>
      <c r="K554" s="3"/>
      <c r="L554" s="38"/>
      <c r="M554" s="3"/>
      <c r="N554" s="4">
        <v>95.5</v>
      </c>
      <c r="O554" s="4">
        <v>7.5</v>
      </c>
      <c r="P554" s="2">
        <f t="shared" si="67"/>
        <v>103</v>
      </c>
      <c r="Q554" s="2" t="str" cm="1">
        <f t="array" ref="Q554">IF(P554="","",(_xlfn.IFS(P554&gt;=95,"優良",P554&gt;=80,"良好",P554&gt;=60,"普通",P554&gt;=50,"やや不良",P554&lt;50,"不良",P554="","")))</f>
        <v>優良</v>
      </c>
      <c r="R554" s="2">
        <v>97</v>
      </c>
      <c r="S554" s="2">
        <v>5</v>
      </c>
      <c r="T554" s="2">
        <f t="shared" si="68"/>
        <v>102</v>
      </c>
      <c r="U554" s="2" t="str" cm="1">
        <f t="array" ref="U554">IF(T554="","",(_xlfn.IFS(T554&gt;=95,"優良",T554&gt;=80,"良好",T554&gt;=60,"普通",T554&gt;=50,"やや不良",T554&lt;50,"不良",T554="","")))</f>
        <v>優良</v>
      </c>
      <c r="V554" s="3" t="s">
        <v>1496</v>
      </c>
    </row>
    <row r="555" spans="1:22" ht="135" customHeight="1" x14ac:dyDescent="0.2">
      <c r="A555" s="7">
        <v>546</v>
      </c>
      <c r="B555" s="7" t="s">
        <v>1395</v>
      </c>
      <c r="C555" s="3" t="s">
        <v>1500</v>
      </c>
      <c r="D555" s="3" t="s">
        <v>1491</v>
      </c>
      <c r="E555" s="35" t="s">
        <v>110</v>
      </c>
      <c r="F555" s="40"/>
      <c r="G555" s="34" t="s">
        <v>1492</v>
      </c>
      <c r="H555" s="3" t="s">
        <v>1493</v>
      </c>
      <c r="I555" s="37" t="s">
        <v>162</v>
      </c>
      <c r="J555" s="4"/>
      <c r="K555" s="3"/>
      <c r="L555" s="38"/>
      <c r="M555" s="3"/>
      <c r="N555" s="4">
        <v>95</v>
      </c>
      <c r="O555" s="4">
        <v>-5</v>
      </c>
      <c r="P555" s="2">
        <f t="shared" si="67"/>
        <v>90</v>
      </c>
      <c r="Q555" s="2" t="str" cm="1">
        <f t="array" ref="Q555">IF(P555="","",(_xlfn.IFS(P555&gt;=95,"優良",P555&gt;=80,"良好",P555&gt;=60,"普通",P555&gt;=50,"やや不良",P555&lt;50,"不良",P555="","")))</f>
        <v>良好</v>
      </c>
      <c r="R555" s="2">
        <v>95</v>
      </c>
      <c r="S555" s="2">
        <v>0</v>
      </c>
      <c r="T555" s="2">
        <f t="shared" si="68"/>
        <v>95</v>
      </c>
      <c r="U555" s="2" t="str" cm="1">
        <f t="array" ref="U555">IF(T555="","",(_xlfn.IFS(T555&gt;=95,"優良",T555&gt;=80,"良好",T555&gt;=60,"普通",T555&gt;=50,"やや不良",T555&lt;50,"不良",T555="","")))</f>
        <v>優良</v>
      </c>
      <c r="V555" s="3" t="s">
        <v>1498</v>
      </c>
    </row>
    <row r="556" spans="1:22" ht="135" customHeight="1" x14ac:dyDescent="0.2">
      <c r="A556" s="7">
        <v>547</v>
      </c>
      <c r="B556" s="7" t="s">
        <v>1395</v>
      </c>
      <c r="C556" s="3" t="s">
        <v>1501</v>
      </c>
      <c r="D556" s="3" t="s">
        <v>1491</v>
      </c>
      <c r="E556" s="35" t="s">
        <v>110</v>
      </c>
      <c r="F556" s="40"/>
      <c r="G556" s="34" t="s">
        <v>1492</v>
      </c>
      <c r="H556" s="3" t="s">
        <v>1493</v>
      </c>
      <c r="I556" s="37" t="s">
        <v>162</v>
      </c>
      <c r="J556" s="4"/>
      <c r="K556" s="3"/>
      <c r="L556" s="38"/>
      <c r="M556" s="3"/>
      <c r="N556" s="4">
        <v>91</v>
      </c>
      <c r="O556" s="4">
        <v>5</v>
      </c>
      <c r="P556" s="2">
        <f t="shared" si="67"/>
        <v>96</v>
      </c>
      <c r="Q556" s="2" t="str" cm="1">
        <f t="array" ref="Q556">IF(P556="","",(_xlfn.IFS(P556&gt;=95,"優良",P556&gt;=80,"良好",P556&gt;=60,"普通",P556&gt;=50,"やや不良",P556&lt;50,"不良",P556="","")))</f>
        <v>優良</v>
      </c>
      <c r="R556" s="2">
        <v>88</v>
      </c>
      <c r="S556" s="2">
        <v>5</v>
      </c>
      <c r="T556" s="2">
        <f t="shared" si="68"/>
        <v>93</v>
      </c>
      <c r="U556" s="2" t="str" cm="1">
        <f t="array" ref="U556">IF(T556="","",(_xlfn.IFS(T556&gt;=95,"優良",T556&gt;=80,"良好",T556&gt;=60,"普通",T556&gt;=50,"やや不良",T556&lt;50,"不良",T556="","")))</f>
        <v>良好</v>
      </c>
      <c r="V556" s="3" t="s">
        <v>1494</v>
      </c>
    </row>
    <row r="557" spans="1:22" ht="135" customHeight="1" x14ac:dyDescent="0.2">
      <c r="A557" s="7">
        <v>548</v>
      </c>
      <c r="B557" s="7" t="s">
        <v>1395</v>
      </c>
      <c r="C557" s="3" t="s">
        <v>1502</v>
      </c>
      <c r="D557" s="3" t="s">
        <v>1491</v>
      </c>
      <c r="E557" s="35" t="s">
        <v>110</v>
      </c>
      <c r="F557" s="40"/>
      <c r="G557" s="34" t="s">
        <v>1492</v>
      </c>
      <c r="H557" s="3" t="s">
        <v>1493</v>
      </c>
      <c r="I557" s="37" t="s">
        <v>162</v>
      </c>
      <c r="J557" s="4"/>
      <c r="K557" s="3"/>
      <c r="L557" s="38"/>
      <c r="M557" s="3"/>
      <c r="N557" s="4">
        <v>86.5</v>
      </c>
      <c r="O557" s="4">
        <v>2.5</v>
      </c>
      <c r="P557" s="2">
        <f t="shared" si="67"/>
        <v>89</v>
      </c>
      <c r="Q557" s="2" t="str" cm="1">
        <f t="array" ref="Q557">IF(P557="","",(_xlfn.IFS(P557&gt;=95,"優良",P557&gt;=80,"良好",P557&gt;=60,"普通",P557&gt;=50,"やや不良",P557&lt;50,"不良",P557="","")))</f>
        <v>良好</v>
      </c>
      <c r="R557" s="2">
        <v>87.5</v>
      </c>
      <c r="S557" s="2">
        <v>7.5</v>
      </c>
      <c r="T557" s="2">
        <f t="shared" si="68"/>
        <v>95</v>
      </c>
      <c r="U557" s="2" t="str" cm="1">
        <f t="array" ref="U557">IF(T557="","",(_xlfn.IFS(T557&gt;=95,"優良",T557&gt;=80,"良好",T557&gt;=60,"普通",T557&gt;=50,"やや不良",T557&lt;50,"不良",T557="","")))</f>
        <v>優良</v>
      </c>
      <c r="V557" s="3" t="s">
        <v>1496</v>
      </c>
    </row>
    <row r="558" spans="1:22" ht="135" customHeight="1" x14ac:dyDescent="0.2">
      <c r="A558" s="7">
        <v>549</v>
      </c>
      <c r="B558" s="7" t="s">
        <v>1395</v>
      </c>
      <c r="C558" s="3" t="s">
        <v>1503</v>
      </c>
      <c r="D558" s="3" t="s">
        <v>1491</v>
      </c>
      <c r="E558" s="35" t="s">
        <v>110</v>
      </c>
      <c r="F558" s="40"/>
      <c r="G558" s="34" t="s">
        <v>1492</v>
      </c>
      <c r="H558" s="3" t="s">
        <v>1493</v>
      </c>
      <c r="I558" s="37" t="s">
        <v>162</v>
      </c>
      <c r="J558" s="4"/>
      <c r="K558" s="3"/>
      <c r="L558" s="38"/>
      <c r="M558" s="3"/>
      <c r="N558" s="4">
        <v>89</v>
      </c>
      <c r="O558" s="4">
        <v>5</v>
      </c>
      <c r="P558" s="2">
        <f t="shared" si="67"/>
        <v>94</v>
      </c>
      <c r="Q558" s="2" t="str" cm="1">
        <f t="array" ref="Q558">IF(P558="","",(_xlfn.IFS(P558&gt;=95,"優良",P558&gt;=80,"良好",P558&gt;=60,"普通",P558&gt;=50,"やや不良",P558&lt;50,"不良",P558="","")))</f>
        <v>良好</v>
      </c>
      <c r="R558" s="2">
        <v>87</v>
      </c>
      <c r="S558" s="2">
        <v>5</v>
      </c>
      <c r="T558" s="2">
        <f t="shared" si="68"/>
        <v>92</v>
      </c>
      <c r="U558" s="2" t="str" cm="1">
        <f t="array" ref="U558">IF(T558="","",(_xlfn.IFS(T558&gt;=95,"優良",T558&gt;=80,"良好",T558&gt;=60,"普通",T558&gt;=50,"やや不良",T558&lt;50,"不良",T558="","")))</f>
        <v>良好</v>
      </c>
      <c r="V558" s="3" t="s">
        <v>1494</v>
      </c>
    </row>
    <row r="559" spans="1:22" ht="135" customHeight="1" x14ac:dyDescent="0.2">
      <c r="A559" s="7">
        <v>550</v>
      </c>
      <c r="B559" s="7" t="s">
        <v>1395</v>
      </c>
      <c r="C559" s="3" t="s">
        <v>1504</v>
      </c>
      <c r="D559" s="3" t="s">
        <v>1491</v>
      </c>
      <c r="E559" s="35" t="s">
        <v>110</v>
      </c>
      <c r="F559" s="40"/>
      <c r="G559" s="34" t="s">
        <v>1492</v>
      </c>
      <c r="H559" s="3" t="s">
        <v>1493</v>
      </c>
      <c r="I559" s="37" t="s">
        <v>162</v>
      </c>
      <c r="J559" s="4"/>
      <c r="K559" s="3"/>
      <c r="L559" s="38"/>
      <c r="M559" s="3"/>
      <c r="N559" s="4">
        <v>89</v>
      </c>
      <c r="O559" s="4">
        <v>10</v>
      </c>
      <c r="P559" s="2">
        <f t="shared" si="67"/>
        <v>99</v>
      </c>
      <c r="Q559" s="2" t="str" cm="1">
        <f t="array" ref="Q559">IF(P559="","",(_xlfn.IFS(P559&gt;=95,"優良",P559&gt;=80,"良好",P559&gt;=60,"普通",P559&gt;=50,"やや不良",P559&lt;50,"不良",P559="","")))</f>
        <v>優良</v>
      </c>
      <c r="R559" s="2">
        <v>90</v>
      </c>
      <c r="S559" s="2">
        <v>15</v>
      </c>
      <c r="T559" s="2">
        <f t="shared" si="68"/>
        <v>105</v>
      </c>
      <c r="U559" s="2" t="str" cm="1">
        <f t="array" ref="U559">IF(T559="","",(_xlfn.IFS(T559&gt;=95,"優良",T559&gt;=80,"良好",T559&gt;=60,"普通",T559&gt;=50,"やや不良",T559&lt;50,"不良",T559="","")))</f>
        <v>優良</v>
      </c>
      <c r="V559" s="3" t="s">
        <v>1496</v>
      </c>
    </row>
    <row r="560" spans="1:22" ht="135" customHeight="1" x14ac:dyDescent="0.2">
      <c r="A560" s="7">
        <v>551</v>
      </c>
      <c r="B560" s="7" t="s">
        <v>1395</v>
      </c>
      <c r="C560" s="3" t="s">
        <v>1505</v>
      </c>
      <c r="D560" s="3" t="s">
        <v>1491</v>
      </c>
      <c r="E560" s="35" t="s">
        <v>110</v>
      </c>
      <c r="F560" s="40"/>
      <c r="G560" s="34" t="s">
        <v>1492</v>
      </c>
      <c r="H560" s="3" t="s">
        <v>1493</v>
      </c>
      <c r="I560" s="37" t="s">
        <v>162</v>
      </c>
      <c r="J560" s="4"/>
      <c r="K560" s="3"/>
      <c r="L560" s="38"/>
      <c r="M560" s="3"/>
      <c r="N560" s="4">
        <v>82</v>
      </c>
      <c r="O560" s="4">
        <v>0</v>
      </c>
      <c r="P560" s="2">
        <f t="shared" si="67"/>
        <v>82</v>
      </c>
      <c r="Q560" s="2" t="str" cm="1">
        <f t="array" ref="Q560">IF(P560="","",(_xlfn.IFS(P560&gt;=95,"優良",P560&gt;=80,"良好",P560&gt;=60,"普通",P560&gt;=50,"やや不良",P560&lt;50,"不良",P560="","")))</f>
        <v>良好</v>
      </c>
      <c r="R560" s="2">
        <v>88</v>
      </c>
      <c r="S560" s="2">
        <v>0</v>
      </c>
      <c r="T560" s="2">
        <f t="shared" si="68"/>
        <v>88</v>
      </c>
      <c r="U560" s="2" t="str" cm="1">
        <f t="array" ref="U560">IF(T560="","",(_xlfn.IFS(T560&gt;=95,"優良",T560&gt;=80,"良好",T560&gt;=60,"普通",T560&gt;=50,"やや不良",T560&lt;50,"不良",T560="","")))</f>
        <v>良好</v>
      </c>
      <c r="V560" s="3" t="s">
        <v>1494</v>
      </c>
    </row>
    <row r="561" spans="1:22" ht="135" customHeight="1" x14ac:dyDescent="0.2">
      <c r="A561" s="7">
        <v>552</v>
      </c>
      <c r="B561" s="7" t="s">
        <v>1395</v>
      </c>
      <c r="C561" s="3" t="s">
        <v>1506</v>
      </c>
      <c r="D561" s="3" t="s">
        <v>1491</v>
      </c>
      <c r="E561" s="35" t="s">
        <v>110</v>
      </c>
      <c r="F561" s="40"/>
      <c r="G561" s="34" t="s">
        <v>1492</v>
      </c>
      <c r="H561" s="3" t="s">
        <v>1493</v>
      </c>
      <c r="I561" s="37" t="s">
        <v>162</v>
      </c>
      <c r="J561" s="4"/>
      <c r="K561" s="3"/>
      <c r="L561" s="38"/>
      <c r="M561" s="3"/>
      <c r="N561" s="4">
        <v>86</v>
      </c>
      <c r="O561" s="4">
        <v>0</v>
      </c>
      <c r="P561" s="2">
        <f t="shared" si="67"/>
        <v>86</v>
      </c>
      <c r="Q561" s="2" t="str" cm="1">
        <f t="array" ref="Q561">IF(P561="","",(_xlfn.IFS(P561&gt;=95,"優良",P561&gt;=80,"良好",P561&gt;=60,"普通",P561&gt;=50,"やや不良",P561&lt;50,"不良",P561="","")))</f>
        <v>良好</v>
      </c>
      <c r="R561" s="2">
        <v>85.5</v>
      </c>
      <c r="S561" s="2">
        <v>2.5</v>
      </c>
      <c r="T561" s="2">
        <f t="shared" si="68"/>
        <v>88</v>
      </c>
      <c r="U561" s="2" t="str" cm="1">
        <f t="array" ref="U561">IF(T561="","",(_xlfn.IFS(T561&gt;=95,"優良",T561&gt;=80,"良好",T561&gt;=60,"普通",T561&gt;=50,"やや不良",T561&lt;50,"不良",T561="","")))</f>
        <v>良好</v>
      </c>
      <c r="V561" s="3" t="s">
        <v>1494</v>
      </c>
    </row>
    <row r="562" spans="1:22" ht="135" customHeight="1" x14ac:dyDescent="0.2">
      <c r="A562" s="7">
        <v>553</v>
      </c>
      <c r="B562" s="7" t="s">
        <v>1395</v>
      </c>
      <c r="C562" s="3" t="s">
        <v>1507</v>
      </c>
      <c r="D562" s="3" t="s">
        <v>1491</v>
      </c>
      <c r="E562" s="35" t="s">
        <v>110</v>
      </c>
      <c r="F562" s="40"/>
      <c r="G562" s="34" t="s">
        <v>1492</v>
      </c>
      <c r="H562" s="3" t="s">
        <v>1493</v>
      </c>
      <c r="I562" s="37" t="s">
        <v>162</v>
      </c>
      <c r="J562" s="4"/>
      <c r="K562" s="3"/>
      <c r="L562" s="38"/>
      <c r="M562" s="3"/>
      <c r="N562" s="4">
        <v>69</v>
      </c>
      <c r="O562" s="4">
        <v>0</v>
      </c>
      <c r="P562" s="2">
        <f t="shared" si="67"/>
        <v>69</v>
      </c>
      <c r="Q562" s="2" t="str" cm="1">
        <f t="array" ref="Q562">IF(P562="","",(_xlfn.IFS(P562&gt;=95,"優良",P562&gt;=80,"良好",P562&gt;=60,"普通",P562&gt;=50,"やや不良",P562&lt;50,"不良",P562="","")))</f>
        <v>普通</v>
      </c>
      <c r="R562" s="2">
        <v>69</v>
      </c>
      <c r="S562" s="2">
        <v>0</v>
      </c>
      <c r="T562" s="2">
        <f t="shared" si="68"/>
        <v>69</v>
      </c>
      <c r="U562" s="2" t="str" cm="1">
        <f t="array" ref="U562">IF(T562="","",(_xlfn.IFS(T562&gt;=95,"優良",T562&gt;=80,"良好",T562&gt;=60,"普通",T562&gt;=50,"やや不良",T562&lt;50,"不良",T562="","")))</f>
        <v>普通</v>
      </c>
      <c r="V562" s="3" t="s">
        <v>1508</v>
      </c>
    </row>
    <row r="563" spans="1:22" ht="135" customHeight="1" x14ac:dyDescent="0.2">
      <c r="A563" s="7">
        <v>554</v>
      </c>
      <c r="B563" s="7" t="s">
        <v>1395</v>
      </c>
      <c r="C563" s="3" t="s">
        <v>1509</v>
      </c>
      <c r="D563" s="3" t="s">
        <v>1491</v>
      </c>
      <c r="E563" s="35" t="s">
        <v>110</v>
      </c>
      <c r="F563" s="40"/>
      <c r="G563" s="34" t="s">
        <v>1492</v>
      </c>
      <c r="H563" s="3" t="s">
        <v>1493</v>
      </c>
      <c r="I563" s="37" t="s">
        <v>162</v>
      </c>
      <c r="J563" s="4"/>
      <c r="K563" s="3"/>
      <c r="L563" s="38"/>
      <c r="M563" s="3"/>
      <c r="N563" s="4">
        <v>83</v>
      </c>
      <c r="O563" s="4">
        <v>5</v>
      </c>
      <c r="P563" s="2">
        <f t="shared" si="67"/>
        <v>88</v>
      </c>
      <c r="Q563" s="2" t="str" cm="1">
        <f t="array" ref="Q563">IF(P563="","",(_xlfn.IFS(P563&gt;=95,"優良",P563&gt;=80,"良好",P563&gt;=60,"普通",P563&gt;=50,"やや不良",P563&lt;50,"不良",P563="","")))</f>
        <v>良好</v>
      </c>
      <c r="R563" s="2">
        <v>87</v>
      </c>
      <c r="S563" s="2">
        <v>10</v>
      </c>
      <c r="T563" s="2">
        <f t="shared" si="68"/>
        <v>97</v>
      </c>
      <c r="U563" s="2" t="str" cm="1">
        <f t="array" ref="U563">IF(T563="","",(_xlfn.IFS(T563&gt;=95,"優良",T563&gt;=80,"良好",T563&gt;=60,"普通",T563&gt;=50,"やや不良",T563&lt;50,"不良",T563="","")))</f>
        <v>優良</v>
      </c>
      <c r="V563" s="3" t="s">
        <v>1496</v>
      </c>
    </row>
    <row r="564" spans="1:22" ht="135" customHeight="1" x14ac:dyDescent="0.2">
      <c r="A564" s="7">
        <v>555</v>
      </c>
      <c r="B564" s="7" t="s">
        <v>1395</v>
      </c>
      <c r="C564" s="3" t="s">
        <v>1510</v>
      </c>
      <c r="D564" s="3" t="s">
        <v>1491</v>
      </c>
      <c r="E564" s="35" t="s">
        <v>110</v>
      </c>
      <c r="F564" s="40"/>
      <c r="G564" s="34" t="s">
        <v>1492</v>
      </c>
      <c r="H564" s="3" t="s">
        <v>1493</v>
      </c>
      <c r="I564" s="37" t="s">
        <v>162</v>
      </c>
      <c r="J564" s="4"/>
      <c r="K564" s="3"/>
      <c r="L564" s="38"/>
      <c r="M564" s="3"/>
      <c r="N564" s="4">
        <v>92</v>
      </c>
      <c r="O564" s="4">
        <v>5</v>
      </c>
      <c r="P564" s="2">
        <f t="shared" si="67"/>
        <v>97</v>
      </c>
      <c r="Q564" s="2" t="str" cm="1">
        <f t="array" ref="Q564">IF(P564="","",(_xlfn.IFS(P564&gt;=95,"優良",P564&gt;=80,"良好",P564&gt;=60,"普通",P564&gt;=50,"やや不良",P564&lt;50,"不良",P564="","")))</f>
        <v>優良</v>
      </c>
      <c r="R564" s="2">
        <v>87.5</v>
      </c>
      <c r="S564" s="2">
        <v>7.5</v>
      </c>
      <c r="T564" s="2">
        <f t="shared" si="68"/>
        <v>95</v>
      </c>
      <c r="U564" s="2" t="str" cm="1">
        <f t="array" ref="U564">IF(T564="","",(_xlfn.IFS(T564&gt;=95,"優良",T564&gt;=80,"良好",T564&gt;=60,"普通",T564&gt;=50,"やや不良",T564&lt;50,"不良",T564="","")))</f>
        <v>優良</v>
      </c>
      <c r="V564" s="3" t="s">
        <v>1511</v>
      </c>
    </row>
    <row r="565" spans="1:22" ht="135" customHeight="1" x14ac:dyDescent="0.2">
      <c r="A565" s="7">
        <v>556</v>
      </c>
      <c r="B565" s="7" t="s">
        <v>1395</v>
      </c>
      <c r="C565" s="3" t="s">
        <v>1512</v>
      </c>
      <c r="D565" s="3" t="s">
        <v>1491</v>
      </c>
      <c r="E565" s="35" t="s">
        <v>110</v>
      </c>
      <c r="F565" s="40"/>
      <c r="G565" s="34" t="s">
        <v>1492</v>
      </c>
      <c r="H565" s="3" t="s">
        <v>1493</v>
      </c>
      <c r="I565" s="37" t="s">
        <v>162</v>
      </c>
      <c r="J565" s="4"/>
      <c r="K565" s="3"/>
      <c r="L565" s="38"/>
      <c r="M565" s="3"/>
      <c r="N565" s="4">
        <v>87.5</v>
      </c>
      <c r="O565" s="4">
        <v>2.5</v>
      </c>
      <c r="P565" s="2">
        <f t="shared" si="67"/>
        <v>90</v>
      </c>
      <c r="Q565" s="2" t="str" cm="1">
        <f t="array" ref="Q565">IF(P565="","",(_xlfn.IFS(P565&gt;=95,"優良",P565&gt;=80,"良好",P565&gt;=60,"普通",P565&gt;=50,"やや不良",P565&lt;50,"不良",P565="","")))</f>
        <v>良好</v>
      </c>
      <c r="R565" s="2">
        <v>86</v>
      </c>
      <c r="S565" s="2">
        <v>0</v>
      </c>
      <c r="T565" s="2">
        <f t="shared" si="68"/>
        <v>86</v>
      </c>
      <c r="U565" s="2" t="str" cm="1">
        <f t="array" ref="U565">IF(T565="","",(_xlfn.IFS(T565&gt;=95,"優良",T565&gt;=80,"良好",T565&gt;=60,"普通",T565&gt;=50,"やや不良",T565&lt;50,"不良",T565="","")))</f>
        <v>良好</v>
      </c>
      <c r="V565" s="3" t="s">
        <v>1494</v>
      </c>
    </row>
    <row r="566" spans="1:22" ht="135" customHeight="1" x14ac:dyDescent="0.2">
      <c r="A566" s="7">
        <v>557</v>
      </c>
      <c r="B566" s="7" t="s">
        <v>1395</v>
      </c>
      <c r="C566" s="3" t="s">
        <v>1513</v>
      </c>
      <c r="D566" s="3" t="s">
        <v>1491</v>
      </c>
      <c r="E566" s="35" t="s">
        <v>110</v>
      </c>
      <c r="F566" s="40"/>
      <c r="G566" s="34" t="s">
        <v>1492</v>
      </c>
      <c r="H566" s="3" t="s">
        <v>1493</v>
      </c>
      <c r="I566" s="37" t="s">
        <v>162</v>
      </c>
      <c r="J566" s="4"/>
      <c r="K566" s="3"/>
      <c r="L566" s="38"/>
      <c r="M566" s="3"/>
      <c r="N566" s="4">
        <v>86</v>
      </c>
      <c r="O566" s="4">
        <v>10</v>
      </c>
      <c r="P566" s="2">
        <f t="shared" si="67"/>
        <v>96</v>
      </c>
      <c r="Q566" s="2" t="str" cm="1">
        <f t="array" ref="Q566">IF(P566="","",(_xlfn.IFS(P566&gt;=95,"優良",P566&gt;=80,"良好",P566&gt;=60,"普通",P566&gt;=50,"やや不良",P566&lt;50,"不良",P566="","")))</f>
        <v>優良</v>
      </c>
      <c r="R566" s="2">
        <v>90</v>
      </c>
      <c r="S566" s="2">
        <v>15</v>
      </c>
      <c r="T566" s="2">
        <f t="shared" si="68"/>
        <v>105</v>
      </c>
      <c r="U566" s="2" t="str" cm="1">
        <f t="array" ref="U566">IF(T566="","",(_xlfn.IFS(T566&gt;=95,"優良",T566&gt;=80,"良好",T566&gt;=60,"普通",T566&gt;=50,"やや不良",T566&lt;50,"不良",T566="","")))</f>
        <v>優良</v>
      </c>
      <c r="V566" s="3" t="s">
        <v>1511</v>
      </c>
    </row>
    <row r="567" spans="1:22" ht="135" customHeight="1" x14ac:dyDescent="0.2">
      <c r="A567" s="7">
        <v>558</v>
      </c>
      <c r="B567" s="7" t="s">
        <v>1395</v>
      </c>
      <c r="C567" s="3" t="s">
        <v>1514</v>
      </c>
      <c r="D567" s="3" t="s">
        <v>1491</v>
      </c>
      <c r="E567" s="35" t="s">
        <v>110</v>
      </c>
      <c r="F567" s="40"/>
      <c r="G567" s="34" t="s">
        <v>1492</v>
      </c>
      <c r="H567" s="3" t="s">
        <v>1493</v>
      </c>
      <c r="I567" s="37" t="s">
        <v>162</v>
      </c>
      <c r="J567" s="4"/>
      <c r="K567" s="3"/>
      <c r="L567" s="38"/>
      <c r="M567" s="3"/>
      <c r="N567" s="4">
        <v>87</v>
      </c>
      <c r="O567" s="4">
        <v>0</v>
      </c>
      <c r="P567" s="2">
        <f t="shared" si="67"/>
        <v>87</v>
      </c>
      <c r="Q567" s="2" t="str" cm="1">
        <f t="array" ref="Q567">IF(P567="","",(_xlfn.IFS(P567&gt;=95,"優良",P567&gt;=80,"良好",P567&gt;=60,"普通",P567&gt;=50,"やや不良",P567&lt;50,"不良",P567="","")))</f>
        <v>良好</v>
      </c>
      <c r="R567" s="2">
        <v>85</v>
      </c>
      <c r="S567" s="2">
        <v>5</v>
      </c>
      <c r="T567" s="2">
        <f t="shared" si="68"/>
        <v>90</v>
      </c>
      <c r="U567" s="2" t="str" cm="1">
        <f t="array" ref="U567">IF(T567="","",(_xlfn.IFS(T567&gt;=95,"優良",T567&gt;=80,"良好",T567&gt;=60,"普通",T567&gt;=50,"やや不良",T567&lt;50,"不良",T567="","")))</f>
        <v>良好</v>
      </c>
      <c r="V567" s="3" t="s">
        <v>1494</v>
      </c>
    </row>
    <row r="568" spans="1:22" ht="135" customHeight="1" x14ac:dyDescent="0.2">
      <c r="A568" s="7">
        <v>559</v>
      </c>
      <c r="B568" s="7" t="s">
        <v>1395</v>
      </c>
      <c r="C568" s="3" t="s">
        <v>1515</v>
      </c>
      <c r="D568" s="3" t="s">
        <v>1491</v>
      </c>
      <c r="E568" s="35" t="s">
        <v>110</v>
      </c>
      <c r="F568" s="40"/>
      <c r="G568" s="34" t="s">
        <v>1492</v>
      </c>
      <c r="H568" s="3" t="s">
        <v>1493</v>
      </c>
      <c r="I568" s="37" t="s">
        <v>162</v>
      </c>
      <c r="J568" s="4"/>
      <c r="K568" s="3"/>
      <c r="L568" s="38"/>
      <c r="M568" s="3"/>
      <c r="N568" s="4">
        <v>84.5</v>
      </c>
      <c r="O568" s="4">
        <v>2.5</v>
      </c>
      <c r="P568" s="2">
        <f t="shared" si="67"/>
        <v>87</v>
      </c>
      <c r="Q568" s="2" t="str" cm="1">
        <f t="array" ref="Q568">IF(P568="","",(_xlfn.IFS(P568&gt;=95,"優良",P568&gt;=80,"良好",P568&gt;=60,"普通",P568&gt;=50,"やや不良",P568&lt;50,"不良",P568="","")))</f>
        <v>良好</v>
      </c>
      <c r="R568" s="2">
        <v>85.5</v>
      </c>
      <c r="S568" s="2">
        <v>2.5</v>
      </c>
      <c r="T568" s="2">
        <f t="shared" si="68"/>
        <v>88</v>
      </c>
      <c r="U568" s="2" t="str" cm="1">
        <f t="array" ref="U568">IF(T568="","",(_xlfn.IFS(T568&gt;=95,"優良",T568&gt;=80,"良好",T568&gt;=60,"普通",T568&gt;=50,"やや不良",T568&lt;50,"不良",T568="","")))</f>
        <v>良好</v>
      </c>
      <c r="V568" s="3" t="s">
        <v>1494</v>
      </c>
    </row>
    <row r="569" spans="1:22" ht="135" customHeight="1" x14ac:dyDescent="0.2">
      <c r="A569" s="7">
        <v>560</v>
      </c>
      <c r="B569" s="7" t="s">
        <v>1395</v>
      </c>
      <c r="C569" s="3" t="s">
        <v>1516</v>
      </c>
      <c r="D569" s="3" t="s">
        <v>1491</v>
      </c>
      <c r="E569" s="35" t="s">
        <v>110</v>
      </c>
      <c r="F569" s="40"/>
      <c r="G569" s="34" t="s">
        <v>1492</v>
      </c>
      <c r="H569" s="3" t="s">
        <v>1493</v>
      </c>
      <c r="I569" s="37" t="s">
        <v>162</v>
      </c>
      <c r="J569" s="4"/>
      <c r="K569" s="3"/>
      <c r="L569" s="38"/>
      <c r="M569" s="3"/>
      <c r="N569" s="4">
        <v>98</v>
      </c>
      <c r="O569" s="4">
        <v>15</v>
      </c>
      <c r="P569" s="2">
        <f t="shared" si="67"/>
        <v>113</v>
      </c>
      <c r="Q569" s="2" t="str" cm="1">
        <f t="array" ref="Q569">IF(P569="","",(_xlfn.IFS(P569&gt;=95,"優良",P569&gt;=80,"良好",P569&gt;=60,"普通",P569&gt;=50,"やや不良",P569&lt;50,"不良",P569="","")))</f>
        <v>優良</v>
      </c>
      <c r="R569" s="2">
        <v>98</v>
      </c>
      <c r="S569" s="2">
        <v>15</v>
      </c>
      <c r="T569" s="2">
        <f t="shared" si="68"/>
        <v>113</v>
      </c>
      <c r="U569" s="2" t="str" cm="1">
        <f t="array" ref="U569">IF(T569="","",(_xlfn.IFS(T569&gt;=95,"優良",T569&gt;=80,"良好",T569&gt;=60,"普通",T569&gt;=50,"やや不良",T569&lt;50,"不良",T569="","")))</f>
        <v>優良</v>
      </c>
      <c r="V569" s="3" t="s">
        <v>1511</v>
      </c>
    </row>
    <row r="570" spans="1:22" ht="135" customHeight="1" x14ac:dyDescent="0.2">
      <c r="A570" s="7">
        <v>561</v>
      </c>
      <c r="B570" s="7" t="s">
        <v>1395</v>
      </c>
      <c r="C570" s="3" t="s">
        <v>1517</v>
      </c>
      <c r="D570" s="3" t="s">
        <v>1491</v>
      </c>
      <c r="E570" s="35" t="s">
        <v>110</v>
      </c>
      <c r="F570" s="40"/>
      <c r="G570" s="34" t="s">
        <v>1492</v>
      </c>
      <c r="H570" s="3" t="s">
        <v>1493</v>
      </c>
      <c r="I570" s="37" t="s">
        <v>162</v>
      </c>
      <c r="J570" s="4"/>
      <c r="K570" s="3"/>
      <c r="L570" s="38"/>
      <c r="M570" s="3"/>
      <c r="N570" s="4">
        <v>84</v>
      </c>
      <c r="O570" s="4">
        <v>0</v>
      </c>
      <c r="P570" s="2">
        <f t="shared" si="67"/>
        <v>84</v>
      </c>
      <c r="Q570" s="2" t="str" cm="1">
        <f t="array" ref="Q570">IF(P570="","",(_xlfn.IFS(P570&gt;=95,"優良",P570&gt;=80,"良好",P570&gt;=60,"普通",P570&gt;=50,"やや不良",P570&lt;50,"不良",P570="","")))</f>
        <v>良好</v>
      </c>
      <c r="R570" s="2">
        <v>78</v>
      </c>
      <c r="S570" s="2">
        <v>5</v>
      </c>
      <c r="T570" s="2">
        <f t="shared" si="68"/>
        <v>83</v>
      </c>
      <c r="U570" s="2" t="str" cm="1">
        <f t="array" ref="U570">IF(T570="","",(_xlfn.IFS(T570&gt;=95,"優良",T570&gt;=80,"良好",T570&gt;=60,"普通",T570&gt;=50,"やや不良",T570&lt;50,"不良",T570="","")))</f>
        <v>良好</v>
      </c>
      <c r="V570" s="3" t="s">
        <v>1494</v>
      </c>
    </row>
    <row r="571" spans="1:22" ht="135" customHeight="1" x14ac:dyDescent="0.2">
      <c r="A571" s="7">
        <v>562</v>
      </c>
      <c r="B571" s="7" t="s">
        <v>1395</v>
      </c>
      <c r="C571" s="3" t="s">
        <v>1518</v>
      </c>
      <c r="D571" s="3" t="s">
        <v>1491</v>
      </c>
      <c r="E571" s="35" t="s">
        <v>110</v>
      </c>
      <c r="F571" s="40"/>
      <c r="G571" s="34" t="s">
        <v>1492</v>
      </c>
      <c r="H571" s="3" t="s">
        <v>1493</v>
      </c>
      <c r="I571" s="37" t="s">
        <v>162</v>
      </c>
      <c r="J571" s="4"/>
      <c r="K571" s="3"/>
      <c r="L571" s="38"/>
      <c r="M571" s="3"/>
      <c r="N571" s="4">
        <v>84</v>
      </c>
      <c r="O571" s="4">
        <v>7.5</v>
      </c>
      <c r="P571" s="2">
        <f t="shared" si="67"/>
        <v>91.5</v>
      </c>
      <c r="Q571" s="2" t="str" cm="1">
        <f t="array" ref="Q571">IF(P571="","",(_xlfn.IFS(P571&gt;=95,"優良",P571&gt;=80,"良好",P571&gt;=60,"普通",P571&gt;=50,"やや不良",P571&lt;50,"不良",P571="","")))</f>
        <v>良好</v>
      </c>
      <c r="R571" s="2">
        <v>83</v>
      </c>
      <c r="S571" s="2">
        <v>10</v>
      </c>
      <c r="T571" s="2">
        <f t="shared" si="68"/>
        <v>93</v>
      </c>
      <c r="U571" s="2" t="str" cm="1">
        <f t="array" ref="U571">IF(T571="","",(_xlfn.IFS(T571&gt;=95,"優良",T571&gt;=80,"良好",T571&gt;=60,"普通",T571&gt;=50,"やや不良",T571&lt;50,"不良",T571="","")))</f>
        <v>良好</v>
      </c>
      <c r="V571" s="3" t="s">
        <v>1494</v>
      </c>
    </row>
    <row r="572" spans="1:22" ht="135" customHeight="1" x14ac:dyDescent="0.2">
      <c r="A572" s="7">
        <v>563</v>
      </c>
      <c r="B572" s="7" t="s">
        <v>1395</v>
      </c>
      <c r="C572" s="3" t="s">
        <v>1519</v>
      </c>
      <c r="D572" s="3" t="s">
        <v>1491</v>
      </c>
      <c r="E572" s="35" t="s">
        <v>110</v>
      </c>
      <c r="F572" s="40"/>
      <c r="G572" s="34" t="s">
        <v>1492</v>
      </c>
      <c r="H572" s="3" t="s">
        <v>1493</v>
      </c>
      <c r="I572" s="37" t="s">
        <v>162</v>
      </c>
      <c r="J572" s="4"/>
      <c r="K572" s="3"/>
      <c r="L572" s="38"/>
      <c r="M572" s="3"/>
      <c r="N572" s="4">
        <v>94</v>
      </c>
      <c r="O572" s="4">
        <v>5</v>
      </c>
      <c r="P572" s="2">
        <f t="shared" si="67"/>
        <v>99</v>
      </c>
      <c r="Q572" s="2" t="str" cm="1">
        <f t="array" ref="Q572">IF(P572="","",(_xlfn.IFS(P572&gt;=95,"優良",P572&gt;=80,"良好",P572&gt;=60,"普通",P572&gt;=50,"やや不良",P572&lt;50,"不良",P572="","")))</f>
        <v>優良</v>
      </c>
      <c r="R572" s="2">
        <v>95.5</v>
      </c>
      <c r="S572" s="2">
        <v>7.5</v>
      </c>
      <c r="T572" s="2">
        <f t="shared" si="68"/>
        <v>103</v>
      </c>
      <c r="U572" s="2" t="str" cm="1">
        <f t="array" ref="U572">IF(T572="","",(_xlfn.IFS(T572&gt;=95,"優良",T572&gt;=80,"良好",T572&gt;=60,"普通",T572&gt;=50,"やや不良",T572&lt;50,"不良",T572="","")))</f>
        <v>優良</v>
      </c>
      <c r="V572" s="3" t="s">
        <v>1496</v>
      </c>
    </row>
    <row r="573" spans="1:22" ht="135" customHeight="1" x14ac:dyDescent="0.2">
      <c r="A573" s="7">
        <v>564</v>
      </c>
      <c r="B573" s="7" t="s">
        <v>1395</v>
      </c>
      <c r="C573" s="3" t="s">
        <v>1520</v>
      </c>
      <c r="D573" s="3" t="s">
        <v>1491</v>
      </c>
      <c r="E573" s="35" t="s">
        <v>110</v>
      </c>
      <c r="F573" s="40"/>
      <c r="G573" s="34" t="s">
        <v>1492</v>
      </c>
      <c r="H573" s="3" t="s">
        <v>1493</v>
      </c>
      <c r="I573" s="37" t="s">
        <v>162</v>
      </c>
      <c r="J573" s="4"/>
      <c r="K573" s="3"/>
      <c r="L573" s="38"/>
      <c r="M573" s="3"/>
      <c r="N573" s="4">
        <v>80.5</v>
      </c>
      <c r="O573" s="4">
        <v>12.5</v>
      </c>
      <c r="P573" s="2">
        <f t="shared" si="67"/>
        <v>93</v>
      </c>
      <c r="Q573" s="2" t="str" cm="1">
        <f t="array" ref="Q573">IF(P573="","",(_xlfn.IFS(P573&gt;=95,"優良",P573&gt;=80,"良好",P573&gt;=60,"普通",P573&gt;=50,"やや不良",P573&lt;50,"不良",P573="","")))</f>
        <v>良好</v>
      </c>
      <c r="R573" s="2">
        <v>90.5</v>
      </c>
      <c r="S573" s="2">
        <v>12.5</v>
      </c>
      <c r="T573" s="2">
        <f t="shared" si="68"/>
        <v>103</v>
      </c>
      <c r="U573" s="2" t="str" cm="1">
        <f t="array" ref="U573">IF(T573="","",(_xlfn.IFS(T573&gt;=95,"優良",T573&gt;=80,"良好",T573&gt;=60,"普通",T573&gt;=50,"やや不良",T573&lt;50,"不良",T573="","")))</f>
        <v>優良</v>
      </c>
      <c r="V573" s="3" t="s">
        <v>1496</v>
      </c>
    </row>
    <row r="574" spans="1:22" ht="135" customHeight="1" x14ac:dyDescent="0.2">
      <c r="A574" s="7">
        <v>565</v>
      </c>
      <c r="B574" s="7" t="s">
        <v>1395</v>
      </c>
      <c r="C574" s="3" t="s">
        <v>1521</v>
      </c>
      <c r="D574" s="3" t="s">
        <v>1491</v>
      </c>
      <c r="E574" s="35" t="s">
        <v>110</v>
      </c>
      <c r="F574" s="40"/>
      <c r="G574" s="34" t="s">
        <v>1492</v>
      </c>
      <c r="H574" s="3" t="s">
        <v>1493</v>
      </c>
      <c r="I574" s="37" t="s">
        <v>162</v>
      </c>
      <c r="J574" s="4"/>
      <c r="K574" s="3"/>
      <c r="L574" s="38"/>
      <c r="M574" s="3"/>
      <c r="N574" s="4">
        <v>75</v>
      </c>
      <c r="O574" s="4">
        <v>-5</v>
      </c>
      <c r="P574" s="2">
        <f t="shared" si="67"/>
        <v>70</v>
      </c>
      <c r="Q574" s="2" t="str" cm="1">
        <f t="array" ref="Q574">IF(P574="","",(_xlfn.IFS(P574&gt;=95,"優良",P574&gt;=80,"良好",P574&gt;=60,"普通",P574&gt;=50,"やや不良",P574&lt;50,"不良",P574="","")))</f>
        <v>普通</v>
      </c>
      <c r="R574" s="2">
        <v>73</v>
      </c>
      <c r="S574" s="2">
        <v>-5</v>
      </c>
      <c r="T574" s="2">
        <f t="shared" si="68"/>
        <v>68</v>
      </c>
      <c r="U574" s="2" t="str" cm="1">
        <f t="array" ref="U574">IF(T574="","",(_xlfn.IFS(T574&gt;=95,"優良",T574&gt;=80,"良好",T574&gt;=60,"普通",T574&gt;=50,"やや不良",T574&lt;50,"不良",T574="","")))</f>
        <v>普通</v>
      </c>
      <c r="V574" s="3" t="s">
        <v>1508</v>
      </c>
    </row>
    <row r="575" spans="1:22" ht="135" customHeight="1" x14ac:dyDescent="0.2">
      <c r="A575" s="7">
        <v>566</v>
      </c>
      <c r="B575" s="7" t="s">
        <v>1395</v>
      </c>
      <c r="C575" s="3" t="s">
        <v>1522</v>
      </c>
      <c r="D575" s="3" t="s">
        <v>1491</v>
      </c>
      <c r="E575" s="35" t="s">
        <v>110</v>
      </c>
      <c r="F575" s="40"/>
      <c r="G575" s="34" t="s">
        <v>1492</v>
      </c>
      <c r="H575" s="3" t="s">
        <v>1493</v>
      </c>
      <c r="I575" s="37" t="s">
        <v>162</v>
      </c>
      <c r="J575" s="4"/>
      <c r="K575" s="3"/>
      <c r="L575" s="38"/>
      <c r="M575" s="3"/>
      <c r="N575" s="4">
        <v>92.5</v>
      </c>
      <c r="O575" s="4">
        <v>5</v>
      </c>
      <c r="P575" s="2">
        <f t="shared" si="67"/>
        <v>97.5</v>
      </c>
      <c r="Q575" s="2" t="str" cm="1">
        <f t="array" ref="Q575">IF(P575="","",(_xlfn.IFS(P575&gt;=95,"優良",P575&gt;=80,"良好",P575&gt;=60,"普通",P575&gt;=50,"やや不良",P575&lt;50,"不良",P575="","")))</f>
        <v>優良</v>
      </c>
      <c r="R575" s="2">
        <v>95</v>
      </c>
      <c r="S575" s="2">
        <v>5</v>
      </c>
      <c r="T575" s="2">
        <f t="shared" si="68"/>
        <v>100</v>
      </c>
      <c r="U575" s="2" t="str" cm="1">
        <f t="array" ref="U575">IF(T575="","",(_xlfn.IFS(T575&gt;=95,"優良",T575&gt;=80,"良好",T575&gt;=60,"普通",T575&gt;=50,"やや不良",T575&lt;50,"不良",T575="","")))</f>
        <v>優良</v>
      </c>
      <c r="V575" s="3" t="s">
        <v>1496</v>
      </c>
    </row>
    <row r="576" spans="1:22" ht="135" customHeight="1" x14ac:dyDescent="0.2">
      <c r="A576" s="7">
        <v>567</v>
      </c>
      <c r="B576" s="7" t="s">
        <v>1395</v>
      </c>
      <c r="C576" s="3" t="s">
        <v>1523</v>
      </c>
      <c r="D576" s="3" t="s">
        <v>1491</v>
      </c>
      <c r="E576" s="35" t="s">
        <v>110</v>
      </c>
      <c r="F576" s="40"/>
      <c r="G576" s="34" t="s">
        <v>1492</v>
      </c>
      <c r="H576" s="3" t="s">
        <v>1493</v>
      </c>
      <c r="I576" s="37" t="s">
        <v>162</v>
      </c>
      <c r="J576" s="4"/>
      <c r="K576" s="3"/>
      <c r="L576" s="38"/>
      <c r="M576" s="3"/>
      <c r="N576" s="4">
        <v>98</v>
      </c>
      <c r="O576" s="4">
        <v>20</v>
      </c>
      <c r="P576" s="2">
        <f t="shared" si="67"/>
        <v>118</v>
      </c>
      <c r="Q576" s="2" t="str" cm="1">
        <f t="array" ref="Q576">IF(P576="","",(_xlfn.IFS(P576&gt;=95,"優良",P576&gt;=80,"良好",P576&gt;=60,"普通",P576&gt;=50,"やや不良",P576&lt;50,"不良",P576="","")))</f>
        <v>優良</v>
      </c>
      <c r="R576" s="2">
        <v>97</v>
      </c>
      <c r="S576" s="2">
        <v>20</v>
      </c>
      <c r="T576" s="2">
        <f t="shared" si="68"/>
        <v>117</v>
      </c>
      <c r="U576" s="2" t="str" cm="1">
        <f t="array" ref="U576">IF(T576="","",(_xlfn.IFS(T576&gt;=95,"優良",T576&gt;=80,"良好",T576&gt;=60,"普通",T576&gt;=50,"やや不良",T576&lt;50,"不良",T576="","")))</f>
        <v>優良</v>
      </c>
      <c r="V576" s="3" t="s">
        <v>1511</v>
      </c>
    </row>
    <row r="577" spans="1:22" ht="135" customHeight="1" x14ac:dyDescent="0.2">
      <c r="A577" s="7">
        <v>568</v>
      </c>
      <c r="B577" s="7" t="s">
        <v>1395</v>
      </c>
      <c r="C577" s="3" t="s">
        <v>1524</v>
      </c>
      <c r="D577" s="3" t="s">
        <v>1491</v>
      </c>
      <c r="E577" s="35" t="s">
        <v>110</v>
      </c>
      <c r="F577" s="40"/>
      <c r="G577" s="34" t="s">
        <v>1492</v>
      </c>
      <c r="H577" s="3" t="s">
        <v>1493</v>
      </c>
      <c r="I577" s="37" t="s">
        <v>162</v>
      </c>
      <c r="J577" s="4"/>
      <c r="K577" s="3"/>
      <c r="L577" s="38"/>
      <c r="M577" s="3"/>
      <c r="N577" s="4">
        <v>76</v>
      </c>
      <c r="O577" s="4">
        <v>5</v>
      </c>
      <c r="P577" s="2">
        <f t="shared" si="67"/>
        <v>81</v>
      </c>
      <c r="Q577" s="2" t="str" cm="1">
        <f t="array" ref="Q577">IF(P577="","",(_xlfn.IFS(P577&gt;=95,"優良",P577&gt;=80,"良好",P577&gt;=60,"普通",P577&gt;=50,"やや不良",P577&lt;50,"不良",P577="","")))</f>
        <v>良好</v>
      </c>
      <c r="R577" s="2">
        <v>75</v>
      </c>
      <c r="S577" s="2">
        <v>5</v>
      </c>
      <c r="T577" s="2">
        <f t="shared" si="68"/>
        <v>80</v>
      </c>
      <c r="U577" s="2" t="str" cm="1">
        <f t="array" ref="U577">IF(T577="","",(_xlfn.IFS(T577&gt;=95,"優良",T577&gt;=80,"良好",T577&gt;=60,"普通",T577&gt;=50,"やや不良",T577&lt;50,"不良",T577="","")))</f>
        <v>良好</v>
      </c>
      <c r="V577" s="3" t="s">
        <v>1494</v>
      </c>
    </row>
    <row r="578" spans="1:22" ht="135" customHeight="1" x14ac:dyDescent="0.2">
      <c r="A578" s="7">
        <v>569</v>
      </c>
      <c r="B578" s="7" t="s">
        <v>1395</v>
      </c>
      <c r="C578" s="3" t="s">
        <v>1525</v>
      </c>
      <c r="D578" s="3" t="s">
        <v>1491</v>
      </c>
      <c r="E578" s="35" t="s">
        <v>110</v>
      </c>
      <c r="F578" s="40"/>
      <c r="G578" s="34" t="s">
        <v>1492</v>
      </c>
      <c r="H578" s="3" t="s">
        <v>1493</v>
      </c>
      <c r="I578" s="37" t="s">
        <v>162</v>
      </c>
      <c r="J578" s="4"/>
      <c r="K578" s="3"/>
      <c r="L578" s="38"/>
      <c r="M578" s="3"/>
      <c r="N578" s="4">
        <v>85.5</v>
      </c>
      <c r="O578" s="4">
        <v>20</v>
      </c>
      <c r="P578" s="2">
        <f t="shared" si="67"/>
        <v>105.5</v>
      </c>
      <c r="Q578" s="2" t="str" cm="1">
        <f t="array" ref="Q578">IF(P578="","",(_xlfn.IFS(P578&gt;=95,"優良",P578&gt;=80,"良好",P578&gt;=60,"普通",P578&gt;=50,"やや不良",P578&lt;50,"不良",P578="","")))</f>
        <v>優良</v>
      </c>
      <c r="R578" s="2">
        <v>92.5</v>
      </c>
      <c r="S578" s="2">
        <v>20</v>
      </c>
      <c r="T578" s="2">
        <f t="shared" si="68"/>
        <v>112.5</v>
      </c>
      <c r="U578" s="2" t="str" cm="1">
        <f t="array" ref="U578">IF(T578="","",(_xlfn.IFS(T578&gt;=95,"優良",T578&gt;=80,"良好",T578&gt;=60,"普通",T578&gt;=50,"やや不良",T578&lt;50,"不良",T578="","")))</f>
        <v>優良</v>
      </c>
      <c r="V578" s="3" t="s">
        <v>1496</v>
      </c>
    </row>
    <row r="579" spans="1:22" ht="135" customHeight="1" x14ac:dyDescent="0.2">
      <c r="A579" s="7">
        <v>570</v>
      </c>
      <c r="B579" s="7" t="s">
        <v>1395</v>
      </c>
      <c r="C579" s="3" t="s">
        <v>1526</v>
      </c>
      <c r="D579" s="3" t="s">
        <v>1491</v>
      </c>
      <c r="E579" s="35" t="s">
        <v>110</v>
      </c>
      <c r="F579" s="40"/>
      <c r="G579" s="34" t="s">
        <v>1492</v>
      </c>
      <c r="H579" s="3" t="s">
        <v>1493</v>
      </c>
      <c r="I579" s="37" t="s">
        <v>162</v>
      </c>
      <c r="J579" s="4"/>
      <c r="K579" s="3"/>
      <c r="L579" s="38"/>
      <c r="M579" s="3"/>
      <c r="N579" s="4">
        <v>92.5</v>
      </c>
      <c r="O579" s="4">
        <v>15</v>
      </c>
      <c r="P579" s="2">
        <f t="shared" si="67"/>
        <v>107.5</v>
      </c>
      <c r="Q579" s="2" t="str" cm="1">
        <f t="array" ref="Q579">IF(P579="","",(_xlfn.IFS(P579&gt;=95,"優良",P579&gt;=80,"良好",P579&gt;=60,"普通",P579&gt;=50,"やや不良",P579&lt;50,"不良",P579="","")))</f>
        <v>優良</v>
      </c>
      <c r="R579" s="2">
        <v>95.5</v>
      </c>
      <c r="S579" s="2">
        <v>15</v>
      </c>
      <c r="T579" s="2">
        <f t="shared" si="68"/>
        <v>110.5</v>
      </c>
      <c r="U579" s="2" t="str" cm="1">
        <f t="array" ref="U579">IF(T579="","",(_xlfn.IFS(T579&gt;=95,"優良",T579&gt;=80,"良好",T579&gt;=60,"普通",T579&gt;=50,"やや不良",T579&lt;50,"不良",T579="","")))</f>
        <v>優良</v>
      </c>
      <c r="V579" s="3" t="s">
        <v>1511</v>
      </c>
    </row>
    <row r="580" spans="1:22" ht="135" customHeight="1" x14ac:dyDescent="0.2">
      <c r="A580" s="7">
        <v>571</v>
      </c>
      <c r="B580" s="7" t="s">
        <v>1395</v>
      </c>
      <c r="C580" s="3" t="s">
        <v>1527</v>
      </c>
      <c r="D580" s="3" t="s">
        <v>1491</v>
      </c>
      <c r="E580" s="35" t="s">
        <v>110</v>
      </c>
      <c r="F580" s="40"/>
      <c r="G580" s="34" t="s">
        <v>1492</v>
      </c>
      <c r="H580" s="3" t="s">
        <v>1493</v>
      </c>
      <c r="I580" s="37" t="s">
        <v>162</v>
      </c>
      <c r="J580" s="4"/>
      <c r="K580" s="3"/>
      <c r="L580" s="38"/>
      <c r="M580" s="3"/>
      <c r="N580" s="4">
        <v>81.5</v>
      </c>
      <c r="O580" s="4">
        <v>5</v>
      </c>
      <c r="P580" s="2">
        <f t="shared" si="67"/>
        <v>86.5</v>
      </c>
      <c r="Q580" s="2" t="str" cm="1">
        <f t="array" ref="Q580">IF(P580="","",(_xlfn.IFS(P580&gt;=95,"優良",P580&gt;=80,"良好",P580&gt;=60,"普通",P580&gt;=50,"やや不良",P580&lt;50,"不良",P580="","")))</f>
        <v>良好</v>
      </c>
      <c r="R580" s="2">
        <v>83</v>
      </c>
      <c r="S580" s="2">
        <v>7.5</v>
      </c>
      <c r="T580" s="2">
        <f t="shared" si="68"/>
        <v>90.5</v>
      </c>
      <c r="U580" s="2" t="str" cm="1">
        <f t="array" ref="U580">IF(T580="","",(_xlfn.IFS(T580&gt;=95,"優良",T580&gt;=80,"良好",T580&gt;=60,"普通",T580&gt;=50,"やや不良",T580&lt;50,"不良",T580="","")))</f>
        <v>良好</v>
      </c>
      <c r="V580" s="3" t="s">
        <v>1494</v>
      </c>
    </row>
    <row r="581" spans="1:22" ht="135" customHeight="1" x14ac:dyDescent="0.2">
      <c r="A581" s="7">
        <v>572</v>
      </c>
      <c r="B581" s="7" t="s">
        <v>1395</v>
      </c>
      <c r="C581" s="3" t="s">
        <v>1528</v>
      </c>
      <c r="D581" s="3" t="s">
        <v>1491</v>
      </c>
      <c r="E581" s="35" t="s">
        <v>110</v>
      </c>
      <c r="F581" s="40"/>
      <c r="G581" s="34" t="s">
        <v>1492</v>
      </c>
      <c r="H581" s="3" t="s">
        <v>1493</v>
      </c>
      <c r="I581" s="37" t="s">
        <v>162</v>
      </c>
      <c r="J581" s="4"/>
      <c r="K581" s="3"/>
      <c r="L581" s="38"/>
      <c r="M581" s="3"/>
      <c r="N581" s="4">
        <v>92.5</v>
      </c>
      <c r="O581" s="4">
        <v>7.5</v>
      </c>
      <c r="P581" s="2">
        <f t="shared" si="67"/>
        <v>100</v>
      </c>
      <c r="Q581" s="2" t="str" cm="1">
        <f t="array" ref="Q581">IF(P581="","",(_xlfn.IFS(P581&gt;=95,"優良",P581&gt;=80,"良好",P581&gt;=60,"普通",P581&gt;=50,"やや不良",P581&lt;50,"不良",P581="","")))</f>
        <v>優良</v>
      </c>
      <c r="R581" s="2">
        <v>91</v>
      </c>
      <c r="S581" s="2">
        <v>2.5</v>
      </c>
      <c r="T581" s="2">
        <f t="shared" si="68"/>
        <v>93.5</v>
      </c>
      <c r="U581" s="2" t="str" cm="1">
        <f t="array" ref="U581">IF(T581="","",(_xlfn.IFS(T581&gt;=95,"優良",T581&gt;=80,"良好",T581&gt;=60,"普通",T581&gt;=50,"やや不良",T581&lt;50,"不良",T581="","")))</f>
        <v>良好</v>
      </c>
      <c r="V581" s="3" t="s">
        <v>1494</v>
      </c>
    </row>
    <row r="582" spans="1:22" ht="135" customHeight="1" x14ac:dyDescent="0.2">
      <c r="A582" s="7">
        <v>573</v>
      </c>
      <c r="B582" s="7" t="s">
        <v>1395</v>
      </c>
      <c r="C582" s="3" t="s">
        <v>1529</v>
      </c>
      <c r="D582" s="3" t="s">
        <v>1491</v>
      </c>
      <c r="E582" s="35" t="s">
        <v>110</v>
      </c>
      <c r="F582" s="40"/>
      <c r="G582" s="34" t="s">
        <v>1492</v>
      </c>
      <c r="H582" s="3" t="s">
        <v>1493</v>
      </c>
      <c r="I582" s="37" t="s">
        <v>162</v>
      </c>
      <c r="J582" s="4"/>
      <c r="K582" s="3"/>
      <c r="L582" s="38"/>
      <c r="M582" s="3"/>
      <c r="N582" s="4">
        <v>76.5</v>
      </c>
      <c r="O582" s="4">
        <v>0</v>
      </c>
      <c r="P582" s="2">
        <f t="shared" si="67"/>
        <v>76.5</v>
      </c>
      <c r="Q582" s="2" t="str" cm="1">
        <f t="array" ref="Q582">IF(P582="","",(_xlfn.IFS(P582&gt;=95,"優良",P582&gt;=80,"良好",P582&gt;=60,"普通",P582&gt;=50,"やや不良",P582&lt;50,"不良",P582="","")))</f>
        <v>普通</v>
      </c>
      <c r="R582" s="2">
        <v>77.5</v>
      </c>
      <c r="S582" s="2">
        <v>2.5</v>
      </c>
      <c r="T582" s="2">
        <f t="shared" si="68"/>
        <v>80</v>
      </c>
      <c r="U582" s="2" t="str" cm="1">
        <f t="array" ref="U582">IF(T582="","",(_xlfn.IFS(T582&gt;=95,"優良",T582&gt;=80,"良好",T582&gt;=60,"普通",T582&gt;=50,"やや不良",T582&lt;50,"不良",T582="","")))</f>
        <v>良好</v>
      </c>
      <c r="V582" s="3" t="s">
        <v>1494</v>
      </c>
    </row>
    <row r="583" spans="1:22" ht="135" customHeight="1" x14ac:dyDescent="0.2">
      <c r="A583" s="7">
        <v>574</v>
      </c>
      <c r="B583" s="7" t="s">
        <v>1395</v>
      </c>
      <c r="C583" s="3" t="s">
        <v>1530</v>
      </c>
      <c r="D583" s="3" t="s">
        <v>1491</v>
      </c>
      <c r="E583" s="35" t="s">
        <v>110</v>
      </c>
      <c r="F583" s="40"/>
      <c r="G583" s="34" t="s">
        <v>1492</v>
      </c>
      <c r="H583" s="3" t="s">
        <v>1493</v>
      </c>
      <c r="I583" s="37" t="s">
        <v>162</v>
      </c>
      <c r="J583" s="4"/>
      <c r="K583" s="3"/>
      <c r="L583" s="38"/>
      <c r="M583" s="3"/>
      <c r="N583" s="4">
        <v>93.5</v>
      </c>
      <c r="O583" s="4">
        <v>0</v>
      </c>
      <c r="P583" s="2">
        <f t="shared" si="67"/>
        <v>93.5</v>
      </c>
      <c r="Q583" s="2" t="str" cm="1">
        <f t="array" ref="Q583">IF(P583="","",(_xlfn.IFS(P583&gt;=95,"優良",P583&gt;=80,"良好",P583&gt;=60,"普通",P583&gt;=50,"やや不良",P583&lt;50,"不良",P583="","")))</f>
        <v>良好</v>
      </c>
      <c r="R583" s="2">
        <v>96</v>
      </c>
      <c r="S583" s="2">
        <v>2.5</v>
      </c>
      <c r="T583" s="2">
        <f t="shared" si="68"/>
        <v>98.5</v>
      </c>
      <c r="U583" s="2" t="str" cm="1">
        <f t="array" ref="U583">IF(T583="","",(_xlfn.IFS(T583&gt;=95,"優良",T583&gt;=80,"良好",T583&gt;=60,"普通",T583&gt;=50,"やや不良",T583&lt;50,"不良",T583="","")))</f>
        <v>優良</v>
      </c>
      <c r="V583" s="3" t="s">
        <v>1496</v>
      </c>
    </row>
    <row r="584" spans="1:22" ht="135" customHeight="1" x14ac:dyDescent="0.2">
      <c r="A584" s="7">
        <v>575</v>
      </c>
      <c r="B584" s="7" t="s">
        <v>1395</v>
      </c>
      <c r="C584" s="3" t="s">
        <v>1531</v>
      </c>
      <c r="D584" s="3" t="s">
        <v>1491</v>
      </c>
      <c r="E584" s="35" t="s">
        <v>110</v>
      </c>
      <c r="F584" s="40"/>
      <c r="G584" s="34" t="s">
        <v>1492</v>
      </c>
      <c r="H584" s="3" t="s">
        <v>1493</v>
      </c>
      <c r="I584" s="37" t="s">
        <v>162</v>
      </c>
      <c r="J584" s="4"/>
      <c r="K584" s="3"/>
      <c r="L584" s="38"/>
      <c r="M584" s="3"/>
      <c r="N584" s="4">
        <v>84.5</v>
      </c>
      <c r="O584" s="4">
        <v>12.5</v>
      </c>
      <c r="P584" s="2">
        <f t="shared" si="67"/>
        <v>97</v>
      </c>
      <c r="Q584" s="2" t="str" cm="1">
        <f t="array" ref="Q584">IF(P584="","",(_xlfn.IFS(P584&gt;=95,"優良",P584&gt;=80,"良好",P584&gt;=60,"普通",P584&gt;=50,"やや不良",P584&lt;50,"不良",P584="","")))</f>
        <v>優良</v>
      </c>
      <c r="R584" s="2">
        <v>87.5</v>
      </c>
      <c r="S584" s="2">
        <v>5</v>
      </c>
      <c r="T584" s="2">
        <f t="shared" si="68"/>
        <v>92.5</v>
      </c>
      <c r="U584" s="2" t="str" cm="1">
        <f t="array" ref="U584">IF(T584="","",(_xlfn.IFS(T584&gt;=95,"優良",T584&gt;=80,"良好",T584&gt;=60,"普通",T584&gt;=50,"やや不良",T584&lt;50,"不良",T584="","")))</f>
        <v>良好</v>
      </c>
      <c r="V584" s="3" t="s">
        <v>1494</v>
      </c>
    </row>
    <row r="585" spans="1:22" ht="135" customHeight="1" x14ac:dyDescent="0.2">
      <c r="A585" s="7">
        <v>576</v>
      </c>
      <c r="B585" s="7" t="s">
        <v>1395</v>
      </c>
      <c r="C585" s="3" t="s">
        <v>1532</v>
      </c>
      <c r="D585" s="3" t="s">
        <v>1491</v>
      </c>
      <c r="E585" s="35" t="s">
        <v>110</v>
      </c>
      <c r="F585" s="40"/>
      <c r="G585" s="34" t="s">
        <v>1492</v>
      </c>
      <c r="H585" s="3" t="s">
        <v>1493</v>
      </c>
      <c r="I585" s="37" t="s">
        <v>162</v>
      </c>
      <c r="J585" s="4"/>
      <c r="K585" s="3"/>
      <c r="L585" s="38"/>
      <c r="M585" s="3"/>
      <c r="N585" s="4">
        <v>79</v>
      </c>
      <c r="O585" s="4">
        <v>0</v>
      </c>
      <c r="P585" s="2">
        <f t="shared" si="67"/>
        <v>79</v>
      </c>
      <c r="Q585" s="2" t="str" cm="1">
        <f t="array" ref="Q585">IF(P585="","",(_xlfn.IFS(P585&gt;=95,"優良",P585&gt;=80,"良好",P585&gt;=60,"普通",P585&gt;=50,"やや不良",P585&lt;50,"不良",P585="","")))</f>
        <v>普通</v>
      </c>
      <c r="R585" s="2">
        <v>81</v>
      </c>
      <c r="S585" s="2">
        <v>0</v>
      </c>
      <c r="T585" s="2">
        <f t="shared" si="68"/>
        <v>81</v>
      </c>
      <c r="U585" s="2" t="str" cm="1">
        <f t="array" ref="U585">IF(T585="","",(_xlfn.IFS(T585&gt;=95,"優良",T585&gt;=80,"良好",T585&gt;=60,"普通",T585&gt;=50,"やや不良",T585&lt;50,"不良",T585="","")))</f>
        <v>良好</v>
      </c>
      <c r="V585" s="3" t="s">
        <v>1511</v>
      </c>
    </row>
    <row r="586" spans="1:22" ht="135" customHeight="1" x14ac:dyDescent="0.2">
      <c r="A586" s="7">
        <v>577</v>
      </c>
      <c r="B586" s="7" t="s">
        <v>1395</v>
      </c>
      <c r="C586" s="3" t="s">
        <v>1533</v>
      </c>
      <c r="D586" s="3" t="s">
        <v>1491</v>
      </c>
      <c r="E586" s="35" t="s">
        <v>110</v>
      </c>
      <c r="F586" s="40"/>
      <c r="G586" s="34" t="s">
        <v>1492</v>
      </c>
      <c r="H586" s="3" t="s">
        <v>1493</v>
      </c>
      <c r="I586" s="37" t="s">
        <v>162</v>
      </c>
      <c r="J586" s="4"/>
      <c r="K586" s="3"/>
      <c r="L586" s="38"/>
      <c r="M586" s="3"/>
      <c r="N586" s="4">
        <v>59</v>
      </c>
      <c r="O586" s="4">
        <v>0</v>
      </c>
      <c r="P586" s="2">
        <f t="shared" si="67"/>
        <v>59</v>
      </c>
      <c r="Q586" s="2" t="str" cm="1">
        <f t="array" ref="Q586">IF(P586="","",(_xlfn.IFS(P586&gt;=95,"優良",P586&gt;=80,"良好",P586&gt;=60,"普通",P586&gt;=50,"やや不良",P586&lt;50,"不良",P586="","")))</f>
        <v>やや不良</v>
      </c>
      <c r="R586" s="2">
        <v>77</v>
      </c>
      <c r="S586" s="2">
        <v>0</v>
      </c>
      <c r="T586" s="2">
        <f t="shared" si="68"/>
        <v>77</v>
      </c>
      <c r="U586" s="2" t="str" cm="1">
        <f t="array" ref="U586">IF(T586="","",(_xlfn.IFS(T586&gt;=95,"優良",T586&gt;=80,"良好",T586&gt;=60,"普通",T586&gt;=50,"やや不良",T586&lt;50,"不良",T586="","")))</f>
        <v>普通</v>
      </c>
      <c r="V586" s="3" t="s">
        <v>1706</v>
      </c>
    </row>
    <row r="587" spans="1:22" ht="135" customHeight="1" x14ac:dyDescent="0.2">
      <c r="A587" s="7">
        <v>578</v>
      </c>
      <c r="B587" s="7" t="s">
        <v>1395</v>
      </c>
      <c r="C587" s="3" t="s">
        <v>1534</v>
      </c>
      <c r="D587" s="3" t="s">
        <v>1491</v>
      </c>
      <c r="E587" s="35" t="s">
        <v>110</v>
      </c>
      <c r="F587" s="40"/>
      <c r="G587" s="34" t="s">
        <v>1492</v>
      </c>
      <c r="H587" s="3" t="s">
        <v>1493</v>
      </c>
      <c r="I587" s="37" t="s">
        <v>162</v>
      </c>
      <c r="J587" s="4"/>
      <c r="K587" s="3"/>
      <c r="L587" s="38"/>
      <c r="M587" s="3"/>
      <c r="N587" s="4">
        <v>96</v>
      </c>
      <c r="O587" s="4">
        <v>5</v>
      </c>
      <c r="P587" s="2">
        <f t="shared" si="67"/>
        <v>101</v>
      </c>
      <c r="Q587" s="2" t="str" cm="1">
        <f t="array" ref="Q587">IF(P587="","",(_xlfn.IFS(P587&gt;=95,"優良",P587&gt;=80,"良好",P587&gt;=60,"普通",P587&gt;=50,"やや不良",P587&lt;50,"不良",P587="","")))</f>
        <v>優良</v>
      </c>
      <c r="R587" s="2">
        <v>94</v>
      </c>
      <c r="S587" s="2">
        <v>10</v>
      </c>
      <c r="T587" s="2">
        <f t="shared" si="68"/>
        <v>104</v>
      </c>
      <c r="U587" s="2" t="str" cm="1">
        <f t="array" ref="U587">IF(T587="","",(_xlfn.IFS(T587&gt;=95,"優良",T587&gt;=80,"良好",T587&gt;=60,"普通",T587&gt;=50,"やや不良",T587&lt;50,"不良",T587="","")))</f>
        <v>優良</v>
      </c>
      <c r="V587" s="3" t="s">
        <v>1511</v>
      </c>
    </row>
    <row r="588" spans="1:22" ht="122.1" customHeight="1" x14ac:dyDescent="0.2">
      <c r="A588" s="7">
        <v>579</v>
      </c>
      <c r="B588" s="7" t="s">
        <v>1395</v>
      </c>
      <c r="C588" s="3" t="s">
        <v>1535</v>
      </c>
      <c r="D588" s="3" t="s">
        <v>1536</v>
      </c>
      <c r="E588" s="35" t="s">
        <v>32</v>
      </c>
      <c r="F588" s="40"/>
      <c r="G588" s="34"/>
      <c r="H588" s="3"/>
      <c r="I588" s="37"/>
      <c r="J588" s="4"/>
      <c r="K588" s="3"/>
      <c r="L588" s="38"/>
      <c r="M588" s="3"/>
      <c r="N588" s="4">
        <v>95</v>
      </c>
      <c r="O588" s="4">
        <v>4</v>
      </c>
      <c r="P588" s="2">
        <f t="shared" si="67"/>
        <v>99</v>
      </c>
      <c r="Q588" s="2" t="str" cm="1">
        <f t="array" ref="Q588">IF(P588="","",(_xlfn.IFS(P588&gt;=95,"優良",P588&gt;=80,"良好",P588&gt;=60,"普通",P588&gt;=50,"やや不良",P588&lt;50,"不良",P588="","")))</f>
        <v>優良</v>
      </c>
      <c r="R588" s="2">
        <v>96</v>
      </c>
      <c r="S588" s="2">
        <v>5</v>
      </c>
      <c r="T588" s="2">
        <f>IF(R588+S588&gt;120,"エラー",IF(R588+S588=0,"",R588+S588))</f>
        <v>101</v>
      </c>
      <c r="U588" s="2" t="str" cm="1">
        <f t="array" ref="U588">IF(T588="","",(_xlfn.IFS(T588&gt;=95,"優良",T588&gt;=80,"良好",T588&gt;=60,"普通",T588&gt;=50,"やや不良",T588&lt;50,"不良",T588="","")))</f>
        <v>優良</v>
      </c>
      <c r="V588" s="3" t="s">
        <v>1537</v>
      </c>
    </row>
    <row r="589" spans="1:22" ht="112.2" customHeight="1" x14ac:dyDescent="0.2">
      <c r="A589" s="7">
        <v>580</v>
      </c>
      <c r="B589" s="7" t="s">
        <v>1395</v>
      </c>
      <c r="C589" s="3" t="s">
        <v>1538</v>
      </c>
      <c r="D589" s="3" t="s">
        <v>1539</v>
      </c>
      <c r="E589" s="35" t="s">
        <v>110</v>
      </c>
      <c r="F589" s="40"/>
      <c r="G589" s="34"/>
      <c r="H589" s="3"/>
      <c r="I589" s="37"/>
      <c r="J589" s="4"/>
      <c r="K589" s="3"/>
      <c r="L589" s="38"/>
      <c r="M589" s="3"/>
      <c r="N589" s="4">
        <v>99</v>
      </c>
      <c r="O589" s="4">
        <v>0</v>
      </c>
      <c r="P589" s="2">
        <f t="shared" si="67"/>
        <v>99</v>
      </c>
      <c r="Q589" s="2" t="str" cm="1">
        <f t="array" ref="Q589">IF(P589="","",(_xlfn.IFS(P589&gt;=95,"優良",P589&gt;=80,"良好",P589&gt;=60,"普通",P589&gt;=50,"やや不良",P589&lt;50,"不良",P589="","")))</f>
        <v>優良</v>
      </c>
      <c r="R589" s="2">
        <v>99</v>
      </c>
      <c r="S589" s="2">
        <v>0</v>
      </c>
      <c r="T589" s="2">
        <f t="shared" ref="T589:T590" si="69">IF(R589+S589&gt;120,"エラー",IF(R589+S589=0,"",R589+S589))</f>
        <v>99</v>
      </c>
      <c r="U589" s="2" t="str" cm="1">
        <f t="array" ref="U589">IF(T589="","",(_xlfn.IFS(T589&gt;=95,"優良",T589&gt;=80,"良好",T589&gt;=60,"普通",T589&gt;=50,"やや不良",T589&lt;50,"不良",T589="","")))</f>
        <v>優良</v>
      </c>
      <c r="V589" s="3" t="s">
        <v>1446</v>
      </c>
    </row>
    <row r="590" spans="1:22" ht="57" customHeight="1" x14ac:dyDescent="0.2">
      <c r="A590" s="7">
        <v>581</v>
      </c>
      <c r="B590" s="7" t="s">
        <v>1395</v>
      </c>
      <c r="C590" s="3" t="s">
        <v>1540</v>
      </c>
      <c r="D590" s="3" t="s">
        <v>1541</v>
      </c>
      <c r="E590" s="35" t="s">
        <v>32</v>
      </c>
      <c r="F590" s="40"/>
      <c r="G590" s="34"/>
      <c r="H590" s="3"/>
      <c r="I590" s="37"/>
      <c r="J590" s="4"/>
      <c r="K590" s="3"/>
      <c r="L590" s="38"/>
      <c r="M590" s="3"/>
      <c r="N590" s="4">
        <v>85</v>
      </c>
      <c r="O590" s="4">
        <v>10</v>
      </c>
      <c r="P590" s="2">
        <f t="shared" si="67"/>
        <v>95</v>
      </c>
      <c r="Q590" s="2" t="str" cm="1">
        <f t="array" ref="Q590">IF(P590="","",(_xlfn.IFS(P590&gt;=95,"優良",P590&gt;=80,"良好",P590&gt;=60,"普通",P590&gt;=50,"やや不良",P590&lt;50,"不良",P590="","")))</f>
        <v>優良</v>
      </c>
      <c r="R590" s="2">
        <v>87</v>
      </c>
      <c r="S590" s="2">
        <v>10</v>
      </c>
      <c r="T590" s="2">
        <f t="shared" si="69"/>
        <v>97</v>
      </c>
      <c r="U590" s="2" t="s">
        <v>35</v>
      </c>
      <c r="V590" s="3" t="s">
        <v>1542</v>
      </c>
    </row>
    <row r="591" spans="1:22" ht="63" customHeight="1" x14ac:dyDescent="0.2">
      <c r="A591" s="7">
        <v>582</v>
      </c>
      <c r="B591" s="7" t="s">
        <v>1395</v>
      </c>
      <c r="C591" s="3" t="s">
        <v>1543</v>
      </c>
      <c r="D591" s="3" t="s">
        <v>1544</v>
      </c>
      <c r="E591" s="35" t="s">
        <v>32</v>
      </c>
      <c r="F591" s="40"/>
      <c r="G591" s="34"/>
      <c r="H591" s="3"/>
      <c r="I591" s="37"/>
      <c r="J591" s="4"/>
      <c r="K591" s="3"/>
      <c r="L591" s="38"/>
      <c r="M591" s="3"/>
      <c r="N591" s="4">
        <v>87</v>
      </c>
      <c r="O591" s="4">
        <v>0</v>
      </c>
      <c r="P591" s="2">
        <f t="shared" si="67"/>
        <v>87</v>
      </c>
      <c r="Q591" s="2" t="str" cm="1">
        <f t="array" ref="Q591">IF(P591="","",(_xlfn.IFS(P591&gt;=95,"優良",P591&gt;=80,"良好",P591&gt;=60,"普通",P591&gt;=50,"やや不良",P591&lt;50,"不良",P591="","")))</f>
        <v>良好</v>
      </c>
      <c r="R591" s="2">
        <v>94</v>
      </c>
      <c r="S591" s="2">
        <v>0</v>
      </c>
      <c r="T591" s="2">
        <f>IF(R591+S591&gt;120,"エラー",IF(R591+S591=0,"",R591+S591))</f>
        <v>94</v>
      </c>
      <c r="U591" s="2" t="str" cm="1">
        <f t="array" ref="U591">IF(T591="","",(_xlfn.IFS(T591&gt;=95,"優良",T591&gt;=80,"良好",T591&gt;=60,"普通",T591&gt;=50,"やや不良",T591&lt;50,"不良",T591="","")))</f>
        <v>良好</v>
      </c>
      <c r="V591" s="3" t="s">
        <v>1545</v>
      </c>
    </row>
    <row r="592" spans="1:22" ht="76.8" customHeight="1" x14ac:dyDescent="0.2">
      <c r="A592" s="7">
        <v>583</v>
      </c>
      <c r="B592" s="7" t="s">
        <v>1395</v>
      </c>
      <c r="C592" s="3" t="s">
        <v>1546</v>
      </c>
      <c r="D592" s="3" t="s">
        <v>1547</v>
      </c>
      <c r="E592" s="35" t="s">
        <v>32</v>
      </c>
      <c r="F592" s="40"/>
      <c r="G592" s="34"/>
      <c r="H592" s="3"/>
      <c r="I592" s="37"/>
      <c r="J592" s="4"/>
      <c r="K592" s="3"/>
      <c r="L592" s="38"/>
      <c r="M592" s="3"/>
      <c r="N592" s="32"/>
      <c r="O592" s="32"/>
      <c r="P592" s="33" t="str">
        <f t="shared" si="67"/>
        <v/>
      </c>
      <c r="Q592" s="33" t="str" cm="1">
        <f t="array" ref="Q592">IF(P592="","",(_xlfn.IFS(P592&gt;=95,"優良",P592&gt;=80,"良好",P592&gt;=60,"普通",P592&gt;=50,"やや不良",P592&lt;50,"不良",P592="","")))</f>
        <v/>
      </c>
      <c r="R592" s="2">
        <v>83</v>
      </c>
      <c r="S592" s="2">
        <v>0</v>
      </c>
      <c r="T592" s="2">
        <f t="shared" ref="T592:T593" si="70">IF(R592+S592&gt;120,"エラー",IF(R592+S592=0,"",R592+S592))</f>
        <v>83</v>
      </c>
      <c r="U592" s="2" t="s">
        <v>136</v>
      </c>
      <c r="V592" s="3" t="s">
        <v>1548</v>
      </c>
    </row>
    <row r="593" spans="1:22" ht="93" customHeight="1" x14ac:dyDescent="0.2">
      <c r="A593" s="7">
        <v>584</v>
      </c>
      <c r="B593" s="7" t="s">
        <v>1395</v>
      </c>
      <c r="C593" s="3" t="s">
        <v>1549</v>
      </c>
      <c r="D593" s="3" t="s">
        <v>1550</v>
      </c>
      <c r="E593" s="35" t="s">
        <v>110</v>
      </c>
      <c r="F593" s="40"/>
      <c r="G593" s="34"/>
      <c r="H593" s="3"/>
      <c r="I593" s="37"/>
      <c r="J593" s="4" t="s">
        <v>33</v>
      </c>
      <c r="K593" s="3" t="s">
        <v>1551</v>
      </c>
      <c r="L593" s="38"/>
      <c r="M593" s="3" t="s">
        <v>1552</v>
      </c>
      <c r="N593" s="4">
        <v>94</v>
      </c>
      <c r="O593" s="4">
        <v>0</v>
      </c>
      <c r="P593" s="2">
        <f t="shared" si="67"/>
        <v>94</v>
      </c>
      <c r="Q593" s="2" t="str" cm="1">
        <f t="array" ref="Q593">IF(P593="","",(_xlfn.IFS(P593&gt;=95,"優良",P593&gt;=80,"良好",P593&gt;=60,"普通",P593&gt;=50,"やや不良",P593&lt;50,"不良",P593="","")))</f>
        <v>良好</v>
      </c>
      <c r="R593" s="2">
        <v>96</v>
      </c>
      <c r="S593" s="2">
        <v>0</v>
      </c>
      <c r="T593" s="2">
        <f t="shared" si="70"/>
        <v>96</v>
      </c>
      <c r="U593" s="2" t="s">
        <v>35</v>
      </c>
      <c r="V593" s="3" t="s">
        <v>1553</v>
      </c>
    </row>
    <row r="594" spans="1:22" ht="83.4" customHeight="1" x14ac:dyDescent="0.2">
      <c r="A594" s="7">
        <v>585</v>
      </c>
      <c r="B594" s="7" t="s">
        <v>1395</v>
      </c>
      <c r="C594" s="3" t="s">
        <v>1554</v>
      </c>
      <c r="D594" s="3" t="s">
        <v>1555</v>
      </c>
      <c r="E594" s="35" t="s">
        <v>32</v>
      </c>
      <c r="F594" s="40"/>
      <c r="G594" s="34"/>
      <c r="H594" s="3"/>
      <c r="I594" s="37"/>
      <c r="J594" s="4"/>
      <c r="K594" s="3"/>
      <c r="L594" s="38"/>
      <c r="M594" s="3"/>
      <c r="N594" s="4">
        <v>100</v>
      </c>
      <c r="O594" s="4">
        <v>0</v>
      </c>
      <c r="P594" s="2">
        <f t="shared" si="67"/>
        <v>100</v>
      </c>
      <c r="Q594" s="2" t="str" cm="1">
        <f t="array" ref="Q594">IF(P594="","",(_xlfn.IFS(P594&gt;=95,"優良",P594&gt;=80,"良好",P594&gt;=60,"普通",P594&gt;=50,"やや不良",P594&lt;50,"不良",P594="","")))</f>
        <v>優良</v>
      </c>
      <c r="R594" s="2">
        <v>100</v>
      </c>
      <c r="S594" s="2">
        <v>0</v>
      </c>
      <c r="T594" s="2">
        <f>IF(R594+S594&gt;120,"エラー",IF(R594+S594=0,"",R594+S594))</f>
        <v>100</v>
      </c>
      <c r="U594" s="2" t="str" cm="1">
        <f t="array" ref="U594">IF(T594="","",(_xlfn.IFS(T594&gt;=95,"優良",T594&gt;=80,"良好",T594&gt;=60,"普通",T594&gt;=50,"やや不良",T594&lt;50,"不良",T594="","")))</f>
        <v>優良</v>
      </c>
      <c r="V594" s="3" t="s">
        <v>1556</v>
      </c>
    </row>
    <row r="595" spans="1:22" ht="77.55" customHeight="1" x14ac:dyDescent="0.2">
      <c r="A595" s="7">
        <v>586</v>
      </c>
      <c r="B595" s="7" t="s">
        <v>1395</v>
      </c>
      <c r="C595" s="3" t="s">
        <v>1557</v>
      </c>
      <c r="D595" s="3" t="s">
        <v>1555</v>
      </c>
      <c r="E595" s="35" t="s">
        <v>32</v>
      </c>
      <c r="F595" s="40"/>
      <c r="G595" s="34"/>
      <c r="H595" s="3"/>
      <c r="I595" s="37"/>
      <c r="J595" s="4"/>
      <c r="K595" s="3"/>
      <c r="L595" s="38"/>
      <c r="M595" s="3"/>
      <c r="N595" s="4">
        <v>98</v>
      </c>
      <c r="O595" s="4">
        <v>0</v>
      </c>
      <c r="P595" s="2">
        <f t="shared" si="67"/>
        <v>98</v>
      </c>
      <c r="Q595" s="2" t="str" cm="1">
        <f t="array" ref="Q595">IF(P595="","",(_xlfn.IFS(P595&gt;=95,"優良",P595&gt;=80,"良好",P595&gt;=60,"普通",P595&gt;=50,"やや不良",P595&lt;50,"不良",P595="","")))</f>
        <v>優良</v>
      </c>
      <c r="R595" s="2">
        <v>100</v>
      </c>
      <c r="S595" s="2">
        <v>0</v>
      </c>
      <c r="T595" s="2">
        <f t="shared" ref="T595:T604" si="71">IF(R595+S595&gt;120,"エラー",IF(R595+S595=0,"",R595+S595))</f>
        <v>100</v>
      </c>
      <c r="U595" s="2" t="str" cm="1">
        <f t="array" ref="U595">IF(T595="","",(_xlfn.IFS(T595&gt;=95,"優良",T595&gt;=80,"良好",T595&gt;=60,"普通",T595&gt;=50,"やや不良",T595&lt;50,"不良",T595="","")))</f>
        <v>優良</v>
      </c>
      <c r="V595" s="3" t="s">
        <v>1558</v>
      </c>
    </row>
    <row r="596" spans="1:22" ht="109.05" customHeight="1" x14ac:dyDescent="0.2">
      <c r="A596" s="7">
        <v>587</v>
      </c>
      <c r="B596" s="7" t="s">
        <v>1395</v>
      </c>
      <c r="C596" s="3" t="s">
        <v>1559</v>
      </c>
      <c r="D596" s="3" t="s">
        <v>1555</v>
      </c>
      <c r="E596" s="35" t="s">
        <v>32</v>
      </c>
      <c r="F596" s="40"/>
      <c r="G596" s="34"/>
      <c r="H596" s="3"/>
      <c r="I596" s="37"/>
      <c r="J596" s="4"/>
      <c r="K596" s="3"/>
      <c r="L596" s="38"/>
      <c r="M596" s="3"/>
      <c r="N596" s="4">
        <v>98</v>
      </c>
      <c r="O596" s="4">
        <v>0</v>
      </c>
      <c r="P596" s="2">
        <f t="shared" si="67"/>
        <v>98</v>
      </c>
      <c r="Q596" s="2" t="str" cm="1">
        <f t="array" ref="Q596">IF(P596="","",(_xlfn.IFS(P596&gt;=95,"優良",P596&gt;=80,"良好",P596&gt;=60,"普通",P596&gt;=50,"やや不良",P596&lt;50,"不良",P596="","")))</f>
        <v>優良</v>
      </c>
      <c r="R596" s="2">
        <v>97</v>
      </c>
      <c r="S596" s="2">
        <v>-5</v>
      </c>
      <c r="T596" s="2">
        <f t="shared" si="71"/>
        <v>92</v>
      </c>
      <c r="U596" s="2" t="str" cm="1">
        <f t="array" ref="U596">IF(T596="","",(_xlfn.IFS(T596&gt;=95,"優良",T596&gt;=80,"良好",T596&gt;=60,"普通",T596&gt;=50,"やや不良",T596&lt;50,"不良",T596="","")))</f>
        <v>良好</v>
      </c>
      <c r="V596" s="3" t="s">
        <v>1560</v>
      </c>
    </row>
    <row r="597" spans="1:22" ht="70.05" customHeight="1" x14ac:dyDescent="0.2">
      <c r="A597" s="7">
        <v>588</v>
      </c>
      <c r="B597" s="7" t="s">
        <v>1395</v>
      </c>
      <c r="C597" s="3" t="s">
        <v>1561</v>
      </c>
      <c r="D597" s="3" t="s">
        <v>1555</v>
      </c>
      <c r="E597" s="35" t="s">
        <v>32</v>
      </c>
      <c r="F597" s="40"/>
      <c r="G597" s="34"/>
      <c r="H597" s="3"/>
      <c r="I597" s="37"/>
      <c r="J597" s="4"/>
      <c r="K597" s="3"/>
      <c r="L597" s="38"/>
      <c r="M597" s="3"/>
      <c r="N597" s="4">
        <v>95</v>
      </c>
      <c r="O597" s="4">
        <v>0</v>
      </c>
      <c r="P597" s="2">
        <f t="shared" si="67"/>
        <v>95</v>
      </c>
      <c r="Q597" s="2" t="str" cm="1">
        <f t="array" ref="Q597">IF(P597="","",(_xlfn.IFS(P597&gt;=95,"優良",P597&gt;=80,"良好",P597&gt;=60,"普通",P597&gt;=50,"やや不良",P597&lt;50,"不良",P597="","")))</f>
        <v>優良</v>
      </c>
      <c r="R597" s="2">
        <v>98</v>
      </c>
      <c r="S597" s="2">
        <v>0</v>
      </c>
      <c r="T597" s="2">
        <f t="shared" si="71"/>
        <v>98</v>
      </c>
      <c r="U597" s="2" t="str" cm="1">
        <f t="array" ref="U597">IF(T597="","",(_xlfn.IFS(T597&gt;=95,"優良",T597&gt;=80,"良好",T597&gt;=60,"普通",T597&gt;=50,"やや不良",T597&lt;50,"不良",T597="","")))</f>
        <v>優良</v>
      </c>
      <c r="V597" s="3" t="s">
        <v>1562</v>
      </c>
    </row>
    <row r="598" spans="1:22" ht="70.05" customHeight="1" x14ac:dyDescent="0.2">
      <c r="A598" s="7">
        <v>589</v>
      </c>
      <c r="B598" s="7" t="s">
        <v>1395</v>
      </c>
      <c r="C598" s="3" t="s">
        <v>1563</v>
      </c>
      <c r="D598" s="3" t="s">
        <v>1555</v>
      </c>
      <c r="E598" s="35" t="s">
        <v>32</v>
      </c>
      <c r="F598" s="40"/>
      <c r="G598" s="34"/>
      <c r="H598" s="3"/>
      <c r="I598" s="37"/>
      <c r="J598" s="4"/>
      <c r="K598" s="3"/>
      <c r="L598" s="38"/>
      <c r="M598" s="3"/>
      <c r="N598" s="4">
        <v>94</v>
      </c>
      <c r="O598" s="4">
        <v>0</v>
      </c>
      <c r="P598" s="2">
        <f t="shared" si="67"/>
        <v>94</v>
      </c>
      <c r="Q598" s="2" t="str" cm="1">
        <f t="array" ref="Q598">IF(P598="","",(_xlfn.IFS(P598&gt;=95,"優良",P598&gt;=80,"良好",P598&gt;=60,"普通",P598&gt;=50,"やや不良",P598&lt;50,"不良",P598="","")))</f>
        <v>良好</v>
      </c>
      <c r="R598" s="2">
        <v>98</v>
      </c>
      <c r="S598" s="2">
        <v>0</v>
      </c>
      <c r="T598" s="2">
        <f t="shared" si="71"/>
        <v>98</v>
      </c>
      <c r="U598" s="2" t="str" cm="1">
        <f t="array" ref="U598">IF(T598="","",(_xlfn.IFS(T598&gt;=95,"優良",T598&gt;=80,"良好",T598&gt;=60,"普通",T598&gt;=50,"やや不良",T598&lt;50,"不良",T598="","")))</f>
        <v>優良</v>
      </c>
      <c r="V598" s="3" t="s">
        <v>1564</v>
      </c>
    </row>
    <row r="599" spans="1:22" ht="109.05" customHeight="1" x14ac:dyDescent="0.2">
      <c r="A599" s="7">
        <v>590</v>
      </c>
      <c r="B599" s="7" t="s">
        <v>1395</v>
      </c>
      <c r="C599" s="3" t="s">
        <v>1565</v>
      </c>
      <c r="D599" s="3" t="s">
        <v>1555</v>
      </c>
      <c r="E599" s="35" t="s">
        <v>32</v>
      </c>
      <c r="F599" s="40"/>
      <c r="G599" s="34"/>
      <c r="H599" s="3"/>
      <c r="I599" s="37"/>
      <c r="J599" s="4"/>
      <c r="K599" s="3"/>
      <c r="L599" s="38"/>
      <c r="M599" s="3"/>
      <c r="N599" s="4">
        <v>100</v>
      </c>
      <c r="O599" s="4">
        <v>0</v>
      </c>
      <c r="P599" s="2">
        <f t="shared" si="67"/>
        <v>100</v>
      </c>
      <c r="Q599" s="2" t="str" cm="1">
        <f t="array" ref="Q599">IF(P599="","",(_xlfn.IFS(P599&gt;=95,"優良",P599&gt;=80,"良好",P599&gt;=60,"普通",P599&gt;=50,"やや不良",P599&lt;50,"不良",P599="","")))</f>
        <v>優良</v>
      </c>
      <c r="R599" s="2">
        <v>94</v>
      </c>
      <c r="S599" s="2">
        <v>-5</v>
      </c>
      <c r="T599" s="2">
        <f t="shared" si="71"/>
        <v>89</v>
      </c>
      <c r="U599" s="2" t="str" cm="1">
        <f t="array" ref="U599">IF(T599="","",(_xlfn.IFS(T599&gt;=95,"優良",T599&gt;=80,"良好",T599&gt;=60,"普通",T599&gt;=50,"やや不良",T599&lt;50,"不良",T599="","")))</f>
        <v>良好</v>
      </c>
      <c r="V599" s="3" t="s">
        <v>1566</v>
      </c>
    </row>
    <row r="600" spans="1:22" ht="109.05" customHeight="1" x14ac:dyDescent="0.2">
      <c r="A600" s="7">
        <v>591</v>
      </c>
      <c r="B600" s="7" t="s">
        <v>1395</v>
      </c>
      <c r="C600" s="3" t="s">
        <v>1567</v>
      </c>
      <c r="D600" s="3" t="s">
        <v>1555</v>
      </c>
      <c r="E600" s="35" t="s">
        <v>32</v>
      </c>
      <c r="F600" s="40"/>
      <c r="G600" s="34"/>
      <c r="H600" s="3"/>
      <c r="I600" s="37"/>
      <c r="J600" s="4"/>
      <c r="K600" s="3"/>
      <c r="L600" s="38"/>
      <c r="M600" s="3"/>
      <c r="N600" s="4">
        <v>100</v>
      </c>
      <c r="O600" s="4">
        <v>5</v>
      </c>
      <c r="P600" s="2">
        <f t="shared" si="67"/>
        <v>105</v>
      </c>
      <c r="Q600" s="2" t="str" cm="1">
        <f t="array" ref="Q600">IF(P600="","",(_xlfn.IFS(P600&gt;=95,"優良",P600&gt;=80,"良好",P600&gt;=60,"普通",P600&gt;=50,"やや不良",P600&lt;50,"不良",P600="","")))</f>
        <v>優良</v>
      </c>
      <c r="R600" s="2">
        <v>100</v>
      </c>
      <c r="S600" s="2">
        <v>0</v>
      </c>
      <c r="T600" s="2">
        <f t="shared" si="71"/>
        <v>100</v>
      </c>
      <c r="U600" s="2" t="str" cm="1">
        <f t="array" ref="U600">IF(T600="","",(_xlfn.IFS(T600&gt;=95,"優良",T600&gt;=80,"良好",T600&gt;=60,"普通",T600&gt;=50,"やや不良",T600&lt;50,"不良",T600="","")))</f>
        <v>優良</v>
      </c>
      <c r="V600" s="3" t="s">
        <v>1568</v>
      </c>
    </row>
    <row r="601" spans="1:22" ht="70.05" customHeight="1" x14ac:dyDescent="0.2">
      <c r="A601" s="7">
        <v>592</v>
      </c>
      <c r="B601" s="7" t="s">
        <v>1395</v>
      </c>
      <c r="C601" s="3" t="s">
        <v>1569</v>
      </c>
      <c r="D601" s="3" t="s">
        <v>1555</v>
      </c>
      <c r="E601" s="35" t="s">
        <v>32</v>
      </c>
      <c r="F601" s="40"/>
      <c r="G601" s="34"/>
      <c r="H601" s="3"/>
      <c r="I601" s="37"/>
      <c r="J601" s="4"/>
      <c r="K601" s="3"/>
      <c r="L601" s="38"/>
      <c r="M601" s="3"/>
      <c r="N601" s="4">
        <v>98</v>
      </c>
      <c r="O601" s="4">
        <v>0</v>
      </c>
      <c r="P601" s="2">
        <f t="shared" si="67"/>
        <v>98</v>
      </c>
      <c r="Q601" s="2" t="str" cm="1">
        <f t="array" ref="Q601">IF(P601="","",(_xlfn.IFS(P601&gt;=95,"優良",P601&gt;=80,"良好",P601&gt;=60,"普通",P601&gt;=50,"やや不良",P601&lt;50,"不良",P601="","")))</f>
        <v>優良</v>
      </c>
      <c r="R601" s="2">
        <v>98</v>
      </c>
      <c r="S601" s="2">
        <v>0</v>
      </c>
      <c r="T601" s="2">
        <f t="shared" si="71"/>
        <v>98</v>
      </c>
      <c r="U601" s="2" t="str" cm="1">
        <f t="array" ref="U601">IF(T601="","",(_xlfn.IFS(T601&gt;=95,"優良",T601&gt;=80,"良好",T601&gt;=60,"普通",T601&gt;=50,"やや不良",T601&lt;50,"不良",T601="","")))</f>
        <v>優良</v>
      </c>
      <c r="V601" s="3" t="s">
        <v>1570</v>
      </c>
    </row>
    <row r="602" spans="1:22" ht="70.05" customHeight="1" x14ac:dyDescent="0.2">
      <c r="A602" s="7">
        <v>593</v>
      </c>
      <c r="B602" s="7" t="s">
        <v>1395</v>
      </c>
      <c r="C602" s="3" t="s">
        <v>1571</v>
      </c>
      <c r="D602" s="3" t="s">
        <v>1555</v>
      </c>
      <c r="E602" s="35" t="s">
        <v>32</v>
      </c>
      <c r="F602" s="40"/>
      <c r="G602" s="34"/>
      <c r="H602" s="3"/>
      <c r="I602" s="37"/>
      <c r="J602" s="4"/>
      <c r="K602" s="3"/>
      <c r="L602" s="38"/>
      <c r="M602" s="3"/>
      <c r="N602" s="4">
        <v>98</v>
      </c>
      <c r="O602" s="4">
        <v>0</v>
      </c>
      <c r="P602" s="2">
        <f t="shared" si="67"/>
        <v>98</v>
      </c>
      <c r="Q602" s="2" t="str" cm="1">
        <f t="array" ref="Q602">IF(P602="","",(_xlfn.IFS(P602&gt;=95,"優良",P602&gt;=80,"良好",P602&gt;=60,"普通",P602&gt;=50,"やや不良",P602&lt;50,"不良",P602="","")))</f>
        <v>優良</v>
      </c>
      <c r="R602" s="2">
        <v>98</v>
      </c>
      <c r="S602" s="2">
        <v>0</v>
      </c>
      <c r="T602" s="2">
        <f t="shared" si="71"/>
        <v>98</v>
      </c>
      <c r="U602" s="2" t="str" cm="1">
        <f t="array" ref="U602">IF(T602="","",(_xlfn.IFS(T602&gt;=95,"優良",T602&gt;=80,"良好",T602&gt;=60,"普通",T602&gt;=50,"やや不良",T602&lt;50,"不良",T602="","")))</f>
        <v>優良</v>
      </c>
      <c r="V602" s="3" t="s">
        <v>1562</v>
      </c>
    </row>
    <row r="603" spans="1:22" ht="70.05" customHeight="1" x14ac:dyDescent="0.2">
      <c r="A603" s="7">
        <v>594</v>
      </c>
      <c r="B603" s="7" t="s">
        <v>1395</v>
      </c>
      <c r="C603" s="3" t="s">
        <v>1572</v>
      </c>
      <c r="D603" s="3" t="s">
        <v>1555</v>
      </c>
      <c r="E603" s="35" t="s">
        <v>32</v>
      </c>
      <c r="F603" s="40"/>
      <c r="G603" s="34"/>
      <c r="H603" s="3"/>
      <c r="I603" s="37"/>
      <c r="J603" s="4"/>
      <c r="K603" s="3"/>
      <c r="L603" s="38"/>
      <c r="M603" s="3"/>
      <c r="N603" s="4">
        <v>98</v>
      </c>
      <c r="O603" s="4">
        <v>0</v>
      </c>
      <c r="P603" s="2">
        <f t="shared" si="67"/>
        <v>98</v>
      </c>
      <c r="Q603" s="2" t="str" cm="1">
        <f t="array" ref="Q603">IF(P603="","",(_xlfn.IFS(P603&gt;=95,"優良",P603&gt;=80,"良好",P603&gt;=60,"普通",P603&gt;=50,"やや不良",P603&lt;50,"不良",P603="","")))</f>
        <v>優良</v>
      </c>
      <c r="R603" s="2">
        <v>98</v>
      </c>
      <c r="S603" s="2">
        <v>0</v>
      </c>
      <c r="T603" s="2">
        <f t="shared" si="71"/>
        <v>98</v>
      </c>
      <c r="U603" s="2" t="str" cm="1">
        <f t="array" ref="U603">IF(T603="","",(_xlfn.IFS(T603&gt;=95,"優良",T603&gt;=80,"良好",T603&gt;=60,"普通",T603&gt;=50,"やや不良",T603&lt;50,"不良",T603="","")))</f>
        <v>優良</v>
      </c>
      <c r="V603" s="3" t="s">
        <v>1573</v>
      </c>
    </row>
    <row r="604" spans="1:22" ht="44.1" customHeight="1" x14ac:dyDescent="0.2">
      <c r="A604" s="7">
        <v>595</v>
      </c>
      <c r="B604" s="7" t="s">
        <v>1395</v>
      </c>
      <c r="C604" s="3" t="s">
        <v>1574</v>
      </c>
      <c r="D604" s="3" t="s">
        <v>1575</v>
      </c>
      <c r="E604" s="35" t="s">
        <v>32</v>
      </c>
      <c r="F604" s="40"/>
      <c r="G604" s="34"/>
      <c r="H604" s="3"/>
      <c r="I604" s="37"/>
      <c r="J604" s="4"/>
      <c r="K604" s="3"/>
      <c r="L604" s="38"/>
      <c r="M604" s="3"/>
      <c r="N604" s="4">
        <v>100</v>
      </c>
      <c r="O604" s="4">
        <v>-5</v>
      </c>
      <c r="P604" s="2">
        <f t="shared" si="67"/>
        <v>95</v>
      </c>
      <c r="Q604" s="2" t="str" cm="1">
        <f t="array" ref="Q604">IF(P604="","",(_xlfn.IFS(P604&gt;=95,"優良",P604&gt;=80,"良好",P604&gt;=60,"普通",P604&gt;=50,"やや不良",P604&lt;50,"不良",P604="","")))</f>
        <v>優良</v>
      </c>
      <c r="R604" s="2">
        <v>100</v>
      </c>
      <c r="S604" s="2">
        <v>-2</v>
      </c>
      <c r="T604" s="2">
        <f t="shared" si="71"/>
        <v>98</v>
      </c>
      <c r="U604" s="2" t="str" cm="1">
        <f t="array" ref="U604">IF(T604="","",(_xlfn.IFS(T604&gt;=95,"優良",T604&gt;=80,"良好",T604&gt;=60,"普通",T604&gt;=50,"やや不良",T604&lt;50,"不良",T604="","")))</f>
        <v>優良</v>
      </c>
      <c r="V604" s="3" t="s">
        <v>1576</v>
      </c>
    </row>
    <row r="605" spans="1:22" ht="122.1" customHeight="1" x14ac:dyDescent="0.2">
      <c r="A605" s="7">
        <v>596</v>
      </c>
      <c r="B605" s="7" t="s">
        <v>1395</v>
      </c>
      <c r="C605" s="3" t="s">
        <v>1577</v>
      </c>
      <c r="D605" s="3" t="s">
        <v>1578</v>
      </c>
      <c r="E605" s="35" t="s">
        <v>25</v>
      </c>
      <c r="F605" s="40"/>
      <c r="G605" s="34"/>
      <c r="H605" s="3"/>
      <c r="I605" s="37"/>
      <c r="J605" s="4" t="s">
        <v>53</v>
      </c>
      <c r="K605" s="3" t="s">
        <v>1579</v>
      </c>
      <c r="L605" s="38">
        <v>0.97099999999999997</v>
      </c>
      <c r="M605" s="3" t="s">
        <v>1580</v>
      </c>
      <c r="N605" s="4">
        <v>96</v>
      </c>
      <c r="O605" s="4">
        <v>5</v>
      </c>
      <c r="P605" s="2">
        <f t="shared" si="67"/>
        <v>101</v>
      </c>
      <c r="Q605" s="2" t="str" cm="1">
        <f t="array" ref="Q605">IF(P605="","",(_xlfn.IFS(P605&gt;=95,"優良",P605&gt;=80,"良好",P605&gt;=60,"普通",P605&gt;=50,"やや不良",P605&lt;50,"不良",P605="","")))</f>
        <v>優良</v>
      </c>
      <c r="R605" s="2">
        <v>96</v>
      </c>
      <c r="S605" s="2">
        <v>5</v>
      </c>
      <c r="T605" s="2">
        <f>IF(R605+S605&gt;120,"エラー",IF(R605+S605=0,"",R605+S605))</f>
        <v>101</v>
      </c>
      <c r="U605" s="2" t="str" cm="1">
        <f t="array" ref="U605">IF(T605="","",(_xlfn.IFS(T605&gt;=95,"優良",T605&gt;=80,"良好",T605&gt;=60,"普通",T605&gt;=50,"やや不良",T605&lt;50,"不良",T605="","")))</f>
        <v>優良</v>
      </c>
      <c r="V605" s="3" t="s">
        <v>1581</v>
      </c>
    </row>
    <row r="606" spans="1:22" ht="70.05" customHeight="1" x14ac:dyDescent="0.2">
      <c r="A606" s="7">
        <v>597</v>
      </c>
      <c r="B606" s="7" t="s">
        <v>1395</v>
      </c>
      <c r="C606" s="3" t="s">
        <v>1582</v>
      </c>
      <c r="D606" s="3" t="s">
        <v>1583</v>
      </c>
      <c r="E606" s="35" t="s">
        <v>32</v>
      </c>
      <c r="F606" s="40"/>
      <c r="G606" s="34"/>
      <c r="H606" s="3"/>
      <c r="I606" s="37"/>
      <c r="J606" s="4"/>
      <c r="K606" s="3"/>
      <c r="L606" s="38"/>
      <c r="M606" s="3"/>
      <c r="N606" s="4">
        <v>100</v>
      </c>
      <c r="O606" s="4">
        <v>0</v>
      </c>
      <c r="P606" s="2">
        <f t="shared" si="67"/>
        <v>100</v>
      </c>
      <c r="Q606" s="2" t="str" cm="1">
        <f t="array" ref="Q606">IF(P606="","",(_xlfn.IFS(P606&gt;=95,"優良",P606&gt;=80,"良好",P606&gt;=60,"普通",P606&gt;=50,"やや不良",P606&lt;50,"不良",P606="","")))</f>
        <v>優良</v>
      </c>
      <c r="R606" s="2">
        <v>100</v>
      </c>
      <c r="S606" s="2">
        <v>5</v>
      </c>
      <c r="T606" s="2">
        <f t="shared" ref="T606:T608" si="72">IF(R606+S606&gt;120,"エラー",IF(R606+S606=0,"",R606+S606))</f>
        <v>105</v>
      </c>
      <c r="U606" s="2" t="s">
        <v>35</v>
      </c>
      <c r="V606" s="3" t="s">
        <v>1584</v>
      </c>
    </row>
    <row r="607" spans="1:22" ht="100.8" customHeight="1" x14ac:dyDescent="0.2">
      <c r="A607" s="7">
        <v>598</v>
      </c>
      <c r="B607" s="7" t="s">
        <v>1395</v>
      </c>
      <c r="C607" s="3" t="s">
        <v>1585</v>
      </c>
      <c r="D607" s="3" t="s">
        <v>1586</v>
      </c>
      <c r="E607" s="35" t="s">
        <v>32</v>
      </c>
      <c r="F607" s="40"/>
      <c r="G607" s="34"/>
      <c r="H607" s="3"/>
      <c r="I607" s="37"/>
      <c r="J607" s="4"/>
      <c r="K607" s="3"/>
      <c r="L607" s="38"/>
      <c r="M607" s="3"/>
      <c r="N607" s="4">
        <v>91</v>
      </c>
      <c r="O607" s="4">
        <v>10</v>
      </c>
      <c r="P607" s="2">
        <f t="shared" si="67"/>
        <v>101</v>
      </c>
      <c r="Q607" s="2" t="str" cm="1">
        <f t="array" ref="Q607">IF(P607="","",(_xlfn.IFS(P607&gt;=95,"優良",P607&gt;=80,"良好",P607&gt;=60,"普通",P607&gt;=50,"やや不良",P607&lt;50,"不良",P607="","")))</f>
        <v>優良</v>
      </c>
      <c r="R607" s="2">
        <v>91</v>
      </c>
      <c r="S607" s="2">
        <v>5</v>
      </c>
      <c r="T607" s="2">
        <f t="shared" si="72"/>
        <v>96</v>
      </c>
      <c r="U607" s="2" t="s">
        <v>35</v>
      </c>
      <c r="V607" s="3" t="s">
        <v>1587</v>
      </c>
    </row>
    <row r="608" spans="1:22" ht="70.8" customHeight="1" x14ac:dyDescent="0.2">
      <c r="A608" s="7">
        <v>599</v>
      </c>
      <c r="B608" s="7" t="s">
        <v>1395</v>
      </c>
      <c r="C608" s="3" t="s">
        <v>1588</v>
      </c>
      <c r="D608" s="3" t="s">
        <v>1589</v>
      </c>
      <c r="E608" s="35" t="s">
        <v>32</v>
      </c>
      <c r="F608" s="40"/>
      <c r="G608" s="34"/>
      <c r="H608" s="3"/>
      <c r="I608" s="37"/>
      <c r="J608" s="4"/>
      <c r="K608" s="3"/>
      <c r="L608" s="38"/>
      <c r="M608" s="3"/>
      <c r="N608" s="32"/>
      <c r="O608" s="32"/>
      <c r="P608" s="33" t="str">
        <f t="shared" si="67"/>
        <v/>
      </c>
      <c r="Q608" s="33" t="str" cm="1">
        <f t="array" ref="Q608">IF(P608="","",(_xlfn.IFS(P608&gt;=95,"優良",P608&gt;=80,"良好",P608&gt;=60,"普通",P608&gt;=50,"やや不良",P608&lt;50,"不良",P608="","")))</f>
        <v/>
      </c>
      <c r="R608" s="2">
        <v>100</v>
      </c>
      <c r="S608" s="2">
        <v>0</v>
      </c>
      <c r="T608" s="2">
        <f t="shared" si="72"/>
        <v>100</v>
      </c>
      <c r="U608" s="2" t="s">
        <v>35</v>
      </c>
      <c r="V608" s="3" t="s">
        <v>1590</v>
      </c>
    </row>
    <row r="609" spans="1:22" ht="83.4" customHeight="1" x14ac:dyDescent="0.2">
      <c r="A609" s="7">
        <v>600</v>
      </c>
      <c r="B609" s="7" t="s">
        <v>1395</v>
      </c>
      <c r="C609" s="3" t="s">
        <v>1591</v>
      </c>
      <c r="D609" s="3" t="s">
        <v>1592</v>
      </c>
      <c r="E609" s="35" t="s">
        <v>32</v>
      </c>
      <c r="F609" s="47"/>
      <c r="G609" s="34"/>
      <c r="H609" s="3"/>
      <c r="I609" s="37"/>
      <c r="J609" s="4"/>
      <c r="K609" s="3"/>
      <c r="L609" s="38"/>
      <c r="M609" s="3"/>
      <c r="N609" s="32"/>
      <c r="O609" s="32"/>
      <c r="P609" s="33" t="str">
        <f t="shared" si="67"/>
        <v/>
      </c>
      <c r="Q609" s="33" t="str" cm="1">
        <f t="array" ref="Q609">IF(P609="","",(_xlfn.IFS(P609&gt;=95,"優良",P609&gt;=80,"良好",P609&gt;=60,"普通",P609&gt;=50,"やや不良",P609&lt;50,"不良",P609="","")))</f>
        <v/>
      </c>
      <c r="R609" s="4">
        <v>100</v>
      </c>
      <c r="S609" s="4">
        <v>5</v>
      </c>
      <c r="T609" s="2">
        <v>105</v>
      </c>
      <c r="U609" s="2" t="s">
        <v>136</v>
      </c>
      <c r="V609" s="3" t="s">
        <v>1593</v>
      </c>
    </row>
    <row r="610" spans="1:22" ht="70.05" customHeight="1" x14ac:dyDescent="0.2">
      <c r="A610" s="7">
        <v>601</v>
      </c>
      <c r="B610" s="7" t="s">
        <v>1395</v>
      </c>
      <c r="C610" s="3" t="s">
        <v>1594</v>
      </c>
      <c r="D610" s="3" t="s">
        <v>1595</v>
      </c>
      <c r="E610" s="35" t="s">
        <v>32</v>
      </c>
      <c r="F610" s="40"/>
      <c r="G610" s="34"/>
      <c r="H610" s="3"/>
      <c r="I610" s="37"/>
      <c r="J610" s="4"/>
      <c r="K610" s="3"/>
      <c r="L610" s="38"/>
      <c r="M610" s="3"/>
      <c r="N610" s="4">
        <v>93</v>
      </c>
      <c r="O610" s="4">
        <v>3</v>
      </c>
      <c r="P610" s="2">
        <f t="shared" si="67"/>
        <v>96</v>
      </c>
      <c r="Q610" s="2" t="str" cm="1">
        <f t="array" ref="Q610">IF(P610="","",(_xlfn.IFS(P610&gt;=95,"優良",P610&gt;=80,"良好",P610&gt;=60,"普通",P610&gt;=50,"やや不良",P610&lt;50,"不良",P610="","")))</f>
        <v>優良</v>
      </c>
      <c r="R610" s="2">
        <v>99</v>
      </c>
      <c r="S610" s="2">
        <v>0</v>
      </c>
      <c r="T610" s="2">
        <f t="shared" ref="T610" si="73">IF(R610+S610&gt;120,"エラー",IF(R610+S610=0,"",R610+S610))</f>
        <v>99</v>
      </c>
      <c r="U610" s="2" t="s">
        <v>35</v>
      </c>
      <c r="V610" s="3" t="s">
        <v>1596</v>
      </c>
    </row>
    <row r="611" spans="1:22" ht="106.8" customHeight="1" x14ac:dyDescent="0.2">
      <c r="A611" s="7">
        <v>602</v>
      </c>
      <c r="B611" s="7" t="s">
        <v>1395</v>
      </c>
      <c r="C611" s="3" t="s">
        <v>1597</v>
      </c>
      <c r="D611" s="3" t="s">
        <v>1598</v>
      </c>
      <c r="E611" s="35" t="s">
        <v>158</v>
      </c>
      <c r="F611" s="40" t="s">
        <v>1599</v>
      </c>
      <c r="G611" s="34" t="s">
        <v>1600</v>
      </c>
      <c r="H611" s="3" t="s">
        <v>1601</v>
      </c>
      <c r="I611" s="37" t="s">
        <v>162</v>
      </c>
      <c r="J611" s="4" t="s">
        <v>33</v>
      </c>
      <c r="K611" s="3" t="s">
        <v>1602</v>
      </c>
      <c r="L611" s="38">
        <v>0.84</v>
      </c>
      <c r="M611" s="3" t="s">
        <v>1603</v>
      </c>
      <c r="N611" s="4">
        <v>100</v>
      </c>
      <c r="O611" s="4">
        <v>10</v>
      </c>
      <c r="P611" s="2">
        <f t="shared" si="67"/>
        <v>110</v>
      </c>
      <c r="Q611" s="2" t="str" cm="1">
        <f t="array" ref="Q611">IF(P611="","",(_xlfn.IFS(P611&gt;=95,"優良",P611&gt;=80,"良好",P611&gt;=60,"普通",P611&gt;=50,"やや不良",P611&lt;50,"不良",P611="","")))</f>
        <v>優良</v>
      </c>
      <c r="R611" s="2">
        <v>99</v>
      </c>
      <c r="S611" s="2">
        <v>3</v>
      </c>
      <c r="T611" s="2">
        <f>IF(R611+S611&gt;120,"エラー",IF(R611+S611=0,"",R611+S611))</f>
        <v>102</v>
      </c>
      <c r="U611" s="2" t="str" cm="1">
        <f t="array" ref="U611">IF(T611="","",(_xlfn.IFS(T611&gt;=95,"優良",T611&gt;=80,"良好",T611&gt;=60,"普通",T611&gt;=50,"やや不良",T611&lt;50,"不良",T611="","")))</f>
        <v>優良</v>
      </c>
      <c r="V611" s="3" t="s">
        <v>1604</v>
      </c>
    </row>
    <row r="612" spans="1:22" ht="109.05" customHeight="1" x14ac:dyDescent="0.2">
      <c r="A612" s="7">
        <v>603</v>
      </c>
      <c r="B612" s="7" t="s">
        <v>1395</v>
      </c>
      <c r="C612" s="3" t="s">
        <v>1605</v>
      </c>
      <c r="D612" s="3" t="s">
        <v>1606</v>
      </c>
      <c r="E612" s="35" t="s">
        <v>158</v>
      </c>
      <c r="F612" s="40" t="s">
        <v>1607</v>
      </c>
      <c r="G612" s="34" t="s">
        <v>1600</v>
      </c>
      <c r="H612" s="3" t="s">
        <v>1608</v>
      </c>
      <c r="I612" s="37" t="s">
        <v>162</v>
      </c>
      <c r="J612" s="4" t="s">
        <v>33</v>
      </c>
      <c r="K612" s="3" t="s">
        <v>1609</v>
      </c>
      <c r="L612" s="38">
        <v>0.84</v>
      </c>
      <c r="M612" s="3" t="s">
        <v>1603</v>
      </c>
      <c r="N612" s="4">
        <v>100</v>
      </c>
      <c r="O612" s="4">
        <v>0</v>
      </c>
      <c r="P612" s="2">
        <f t="shared" si="67"/>
        <v>100</v>
      </c>
      <c r="Q612" s="2" t="str" cm="1">
        <f t="array" ref="Q612">IF(P612="","",(_xlfn.IFS(P612&gt;=95,"優良",P612&gt;=80,"良好",P612&gt;=60,"普通",P612&gt;=50,"やや不良",P612&lt;50,"不良",P612="","")))</f>
        <v>優良</v>
      </c>
      <c r="R612" s="2">
        <v>99</v>
      </c>
      <c r="S612" s="2">
        <v>5</v>
      </c>
      <c r="T612" s="2">
        <f t="shared" ref="T612:T613" si="74">IF(R612+S612&gt;120,"エラー",IF(R612+S612=0,"",R612+S612))</f>
        <v>104</v>
      </c>
      <c r="U612" s="2" t="str" cm="1">
        <f t="array" ref="U612">IF(T612="","",(_xlfn.IFS(T612&gt;=95,"優良",T612&gt;=80,"良好",T612&gt;=60,"普通",T612&gt;=50,"やや不良",T612&lt;50,"不良",T612="","")))</f>
        <v>優良</v>
      </c>
      <c r="V612" s="3" t="s">
        <v>1610</v>
      </c>
    </row>
    <row r="613" spans="1:22" ht="112.2" customHeight="1" x14ac:dyDescent="0.2">
      <c r="A613" s="7">
        <v>604</v>
      </c>
      <c r="B613" s="7" t="s">
        <v>1395</v>
      </c>
      <c r="C613" s="3" t="s">
        <v>1611</v>
      </c>
      <c r="D613" s="3" t="s">
        <v>1612</v>
      </c>
      <c r="E613" s="35" t="s">
        <v>158</v>
      </c>
      <c r="F613" s="40" t="s">
        <v>1599</v>
      </c>
      <c r="G613" s="34" t="s">
        <v>1600</v>
      </c>
      <c r="H613" s="3" t="s">
        <v>1613</v>
      </c>
      <c r="I613" s="37" t="s">
        <v>162</v>
      </c>
      <c r="J613" s="4" t="s">
        <v>33</v>
      </c>
      <c r="K613" s="3" t="s">
        <v>1614</v>
      </c>
      <c r="L613" s="38">
        <v>0.86</v>
      </c>
      <c r="M613" s="3" t="s">
        <v>1603</v>
      </c>
      <c r="N613" s="4">
        <v>99</v>
      </c>
      <c r="O613" s="4">
        <v>2</v>
      </c>
      <c r="P613" s="2">
        <f t="shared" si="67"/>
        <v>101</v>
      </c>
      <c r="Q613" s="2" t="str" cm="1">
        <f t="array" ref="Q613">IF(P613="","",(_xlfn.IFS(P613&gt;=95,"優良",P613&gt;=80,"良好",P613&gt;=60,"普通",P613&gt;=50,"やや不良",P613&lt;50,"不良",P613="","")))</f>
        <v>優良</v>
      </c>
      <c r="R613" s="2">
        <v>100</v>
      </c>
      <c r="S613" s="2">
        <v>7</v>
      </c>
      <c r="T613" s="2">
        <f t="shared" si="74"/>
        <v>107</v>
      </c>
      <c r="U613" s="2" t="str" cm="1">
        <f t="array" ref="U613">IF(T613="","",(_xlfn.IFS(T613&gt;=95,"優良",T613&gt;=80,"良好",T613&gt;=60,"普通",T613&gt;=50,"やや不良",T613&lt;50,"不良",T613="","")))</f>
        <v>優良</v>
      </c>
      <c r="V613" s="3" t="s">
        <v>1615</v>
      </c>
    </row>
    <row r="614" spans="1:22" ht="117.6" customHeight="1" x14ac:dyDescent="0.2">
      <c r="A614" s="7">
        <v>605</v>
      </c>
      <c r="B614" s="7" t="s">
        <v>1395</v>
      </c>
      <c r="C614" s="3" t="s">
        <v>1616</v>
      </c>
      <c r="D614" s="3" t="s">
        <v>1617</v>
      </c>
      <c r="E614" s="35" t="s">
        <v>158</v>
      </c>
      <c r="F614" s="40" t="s">
        <v>1599</v>
      </c>
      <c r="G614" s="34" t="s">
        <v>1600</v>
      </c>
      <c r="H614" s="3" t="s">
        <v>1618</v>
      </c>
      <c r="I614" s="37" t="s">
        <v>162</v>
      </c>
      <c r="J614" s="4" t="s">
        <v>33</v>
      </c>
      <c r="K614" s="3" t="s">
        <v>1619</v>
      </c>
      <c r="L614" s="38">
        <v>0.72</v>
      </c>
      <c r="M614" s="3" t="s">
        <v>1603</v>
      </c>
      <c r="N614" s="4">
        <v>100</v>
      </c>
      <c r="O614" s="4">
        <v>6</v>
      </c>
      <c r="P614" s="2">
        <v>106</v>
      </c>
      <c r="Q614" s="2" t="str" cm="1">
        <f t="array" ref="Q614">IF(P614="","",(_xlfn.IFS(P614&gt;=95,"優良",P614&gt;=80,"良好",P614&gt;=60,"普通",P614&gt;=50,"やや不良",P614&lt;50,"不良",P614="","")))</f>
        <v>優良</v>
      </c>
      <c r="R614" s="2">
        <v>97</v>
      </c>
      <c r="S614" s="2">
        <v>1</v>
      </c>
      <c r="T614" s="2">
        <v>98</v>
      </c>
      <c r="U614" s="2" t="str" cm="1">
        <f t="array" ref="U614">IF(T614="","",(_xlfn.IFS(T614&gt;=95,"優良",T614&gt;=80,"良好",T614&gt;=60,"普通",T614&gt;=50,"やや不良",T614&lt;50,"不良",T614="","")))</f>
        <v>優良</v>
      </c>
      <c r="V614" s="3" t="s">
        <v>1620</v>
      </c>
    </row>
    <row r="615" spans="1:22" ht="104.4" customHeight="1" x14ac:dyDescent="0.2">
      <c r="A615" s="7">
        <v>606</v>
      </c>
      <c r="B615" s="7" t="s">
        <v>1395</v>
      </c>
      <c r="C615" s="3" t="s">
        <v>1621</v>
      </c>
      <c r="D615" s="3" t="s">
        <v>1622</v>
      </c>
      <c r="E615" s="35" t="s">
        <v>45</v>
      </c>
      <c r="F615" s="40" t="s">
        <v>1599</v>
      </c>
      <c r="G615" s="34" t="s">
        <v>1600</v>
      </c>
      <c r="H615" s="3" t="s">
        <v>1623</v>
      </c>
      <c r="I615" s="37" t="s">
        <v>162</v>
      </c>
      <c r="J615" s="4" t="s">
        <v>33</v>
      </c>
      <c r="K615" s="3" t="s">
        <v>1624</v>
      </c>
      <c r="L615" s="38">
        <v>0.57999999999999996</v>
      </c>
      <c r="M615" s="3" t="s">
        <v>1603</v>
      </c>
      <c r="N615" s="4">
        <v>91</v>
      </c>
      <c r="O615" s="4">
        <v>0</v>
      </c>
      <c r="P615" s="2">
        <v>91</v>
      </c>
      <c r="Q615" s="2" t="str" cm="1">
        <f t="array" ref="Q615">IF(P615="","",(_xlfn.IFS(P615&gt;=95,"優良",P615&gt;=80,"良好",P615&gt;=60,"普通",P615&gt;=50,"やや不良",P615&lt;50,"不良",P615="","")))</f>
        <v>良好</v>
      </c>
      <c r="R615" s="2">
        <v>95</v>
      </c>
      <c r="S615" s="2">
        <v>0</v>
      </c>
      <c r="T615" s="2">
        <v>95</v>
      </c>
      <c r="U615" s="2" t="str" cm="1">
        <f t="array" ref="U615">IF(T615="","",(_xlfn.IFS(T615&gt;=95,"優良",T615&gt;=80,"良好",T615&gt;=60,"普通",T615&gt;=50,"やや不良",T615&lt;50,"不良",T615="","")))</f>
        <v>優良</v>
      </c>
      <c r="V615" s="3" t="s">
        <v>1625</v>
      </c>
    </row>
    <row r="616" spans="1:22" ht="148.05000000000001" customHeight="1" x14ac:dyDescent="0.2">
      <c r="A616" s="7">
        <v>607</v>
      </c>
      <c r="B616" s="7" t="s">
        <v>1395</v>
      </c>
      <c r="C616" s="3" t="s">
        <v>1626</v>
      </c>
      <c r="D616" s="3" t="s">
        <v>1627</v>
      </c>
      <c r="E616" s="35" t="s">
        <v>158</v>
      </c>
      <c r="F616" s="40" t="s">
        <v>70</v>
      </c>
      <c r="G616" s="34" t="s">
        <v>1600</v>
      </c>
      <c r="H616" s="3" t="s">
        <v>1628</v>
      </c>
      <c r="I616" s="37" t="s">
        <v>162</v>
      </c>
      <c r="J616" s="4" t="s">
        <v>33</v>
      </c>
      <c r="K616" s="3" t="s">
        <v>1629</v>
      </c>
      <c r="L616" s="38">
        <v>0.83</v>
      </c>
      <c r="M616" s="3" t="s">
        <v>1603</v>
      </c>
      <c r="N616" s="4">
        <v>79</v>
      </c>
      <c r="O616" s="4">
        <v>5</v>
      </c>
      <c r="P616" s="2">
        <v>84</v>
      </c>
      <c r="Q616" s="2" t="str" cm="1">
        <f t="array" ref="Q616">IF(P616="","",(_xlfn.IFS(P616&gt;=95,"優良",P616&gt;=80,"良好",P616&gt;=60,"普通",P616&gt;=50,"やや不良",P616&lt;50,"不良",P616="","")))</f>
        <v>良好</v>
      </c>
      <c r="R616" s="2">
        <v>94</v>
      </c>
      <c r="S616" s="2">
        <v>10</v>
      </c>
      <c r="T616" s="2">
        <v>104</v>
      </c>
      <c r="U616" s="2" t="str" cm="1">
        <f t="array" ref="U616">IF(T616="","",(_xlfn.IFS(T616&gt;=95,"優良",T616&gt;=80,"良好",T616&gt;=60,"普通",T616&gt;=50,"やや不良",T616&lt;50,"不良",T616="","")))</f>
        <v>優良</v>
      </c>
      <c r="V616" s="3" t="s">
        <v>1630</v>
      </c>
    </row>
    <row r="617" spans="1:22" ht="16.2" x14ac:dyDescent="0.2">
      <c r="A617" s="51" t="s">
        <v>1631</v>
      </c>
      <c r="B617" s="51"/>
      <c r="C617" s="52"/>
      <c r="D617" s="52"/>
      <c r="E617" s="53"/>
      <c r="F617" s="53"/>
      <c r="G617" s="54"/>
      <c r="H617" s="52"/>
      <c r="I617" s="52"/>
      <c r="J617" s="52"/>
      <c r="K617" s="53"/>
      <c r="L617" s="52"/>
      <c r="M617" s="55"/>
      <c r="N617" s="56"/>
      <c r="O617" s="56"/>
      <c r="P617" s="56"/>
      <c r="Q617" s="56"/>
      <c r="R617" s="56"/>
      <c r="S617" s="56"/>
      <c r="T617" s="56"/>
      <c r="U617" s="56"/>
      <c r="V617" s="57"/>
    </row>
    <row r="618" spans="1:22" ht="16.2" x14ac:dyDescent="0.2">
      <c r="A618" s="50" t="s">
        <v>1714</v>
      </c>
      <c r="B618" s="59"/>
      <c r="C618" s="58"/>
      <c r="D618" s="58"/>
      <c r="E618" s="60"/>
      <c r="F618" s="60"/>
      <c r="G618" s="61"/>
      <c r="H618" s="58"/>
      <c r="I618" s="58"/>
      <c r="J618" s="58"/>
      <c r="K618" s="60"/>
      <c r="L618" s="58"/>
      <c r="M618" s="62"/>
      <c r="N618" s="63"/>
      <c r="O618" s="63"/>
      <c r="P618" s="63"/>
      <c r="Q618" s="63"/>
      <c r="R618" s="63"/>
      <c r="S618" s="63"/>
      <c r="T618" s="63"/>
      <c r="U618" s="63"/>
      <c r="V618" s="64"/>
    </row>
    <row r="619" spans="1:22" x14ac:dyDescent="0.2">
      <c r="A619" s="50" t="s">
        <v>1715</v>
      </c>
      <c r="B619" s="50"/>
    </row>
    <row r="620" spans="1:22" x14ac:dyDescent="0.2">
      <c r="A620" s="50" t="s">
        <v>1716</v>
      </c>
      <c r="B620" s="50"/>
    </row>
  </sheetData>
  <sheetProtection algorithmName="SHA-512" hashValue="MiZ4MmZw0RirWPcUHlIVhfBKCr5TL/T+Aro4I9FsYzta5v2UTZTkSQQCFhQvlN2+4Z7rMqBqwD0Tz1OGfa4qJQ==" saltValue="X5X09oohusJ6MCnyfaGYLA==" spinCount="100000" sheet="1" objects="1" scenarios="1" selectLockedCells="1" selectUnlockedCells="1"/>
  <autoFilter ref="A9:V620" xr:uid="{104CC08D-64AB-490B-8CD9-163AAF6B91E8}"/>
  <mergeCells count="24">
    <mergeCell ref="A6:A9"/>
    <mergeCell ref="B6:B9"/>
    <mergeCell ref="C6:F6"/>
    <mergeCell ref="G6:I6"/>
    <mergeCell ref="J6:M6"/>
    <mergeCell ref="L7:L9"/>
    <mergeCell ref="M7:M9"/>
    <mergeCell ref="H7:H9"/>
    <mergeCell ref="I7:I9"/>
    <mergeCell ref="J7:J9"/>
    <mergeCell ref="K7:K9"/>
    <mergeCell ref="J2:P2"/>
    <mergeCell ref="K3:O3"/>
    <mergeCell ref="N6:V6"/>
    <mergeCell ref="C7:C9"/>
    <mergeCell ref="D7:D9"/>
    <mergeCell ref="E7:E9"/>
    <mergeCell ref="F7:F9"/>
    <mergeCell ref="G7:G9"/>
    <mergeCell ref="N187:U187"/>
    <mergeCell ref="N8:Q8"/>
    <mergeCell ref="R8:U8"/>
    <mergeCell ref="N7:U7"/>
    <mergeCell ref="V7:V9"/>
  </mergeCells>
  <phoneticPr fontId="1"/>
  <conditionalFormatting sqref="E100:E103">
    <cfRule type="expression" dxfId="6" priority="33">
      <formula>OR($D100="Ａ　ＰＦＩ",$D100="Ｃ　プロポーザル ",$D100="Ｅ　３年以上同一業者と随意契約 ",$D100="Ｆ　その他選択業務 ")</formula>
    </cfRule>
  </conditionalFormatting>
  <conditionalFormatting sqref="F10:F540">
    <cfRule type="expression" dxfId="5" priority="46">
      <formula>OR($E10="Ａ　ＰＦＩ",$E10="Ｃ　プロポーザル ",$E10="Ｅ　３年以上同一業者と随意契約 ",$E10="Ｆ　その他選択業務 ")</formula>
    </cfRule>
  </conditionalFormatting>
  <conditionalFormatting sqref="F541">
    <cfRule type="expression" dxfId="4" priority="41">
      <formula>OR($D541="Ａ　ＰＦＩ",$D541="Ｃ　プロポーザル ",$D541="Ｅ　３年以上同一業者と随意契約 ",$D541="Ｆ　その他選択業務 ")</formula>
    </cfRule>
  </conditionalFormatting>
  <conditionalFormatting sqref="F542 F547:F549 F551:F608 F610:F9922">
    <cfRule type="expression" dxfId="3" priority="53">
      <formula>OR($E542="Ａ　ＰＦＩ",$E542="Ｃ　プロポーザル ",$E542="Ｅ　３年以上同一業者と随意契約 ",$E542="Ｆ　その他選択業務 ")</formula>
    </cfRule>
  </conditionalFormatting>
  <conditionalFormatting sqref="F543:F546">
    <cfRule type="expression" dxfId="2" priority="39">
      <formula>OR($D543="Ａ　ＰＦＩ",$D543="Ｃ　プロポーザル ",$D543="Ｅ　３年以上同一業者と随意契約 ",$D543="Ｆ　その他選択業務 ")</formula>
    </cfRule>
  </conditionalFormatting>
  <conditionalFormatting sqref="F550">
    <cfRule type="expression" dxfId="1" priority="37">
      <formula>OR($D550="Ａ　ＰＦＩ",$D550="Ｃ　プロポーザル ",$D550="Ｅ　３年以上同一業者と随意契約 ",$D550="Ｆ　その他選択業務 ")</formula>
    </cfRule>
  </conditionalFormatting>
  <conditionalFormatting sqref="F609">
    <cfRule type="expression" dxfId="0" priority="35">
      <formula>OR($D609="Ａ　ＰＦＩ",$D609="Ｃ　プロポーザル ",$D609="Ｅ　３年以上同一業者と随意契約 ",$D609="Ｆ　その他選択業務 ")</formula>
    </cfRule>
  </conditionalFormatting>
  <dataValidations count="5">
    <dataValidation type="list" allowBlank="1" showErrorMessage="1" sqref="E10 E104:E616 D100:D103 E12:E99" xr:uid="{323F0950-84DC-4F43-83AC-F4B3F2402320}">
      <formula1>業務区分</formula1>
    </dataValidation>
    <dataValidation type="list" allowBlank="1" showInputMessage="1" showErrorMessage="1" sqref="W10:W11" xr:uid="{F89C5BEA-3994-446B-BA29-380CEAD30E2E}">
      <formula1>"　"</formula1>
    </dataValidation>
    <dataValidation type="list" allowBlank="1" showInputMessage="1" showErrorMessage="1" prompt="▼リストから選んでください" sqref="E11" xr:uid="{078E295C-1AFF-4349-9AA0-366EB4B3E6BB}">
      <formula1>業務区分</formula1>
    </dataValidation>
    <dataValidation type="list" allowBlank="1" showErrorMessage="1" sqref="J104:J616 I100:I103 J10:J99" xr:uid="{398FA70F-00BF-4729-A561-CCB60767C240}">
      <formula1>アンケート調査実施者</formula1>
    </dataValidation>
    <dataValidation type="list" imeMode="on" allowBlank="1" showInputMessage="1" showErrorMessage="1" sqref="V100:V103" xr:uid="{31561493-0547-4B53-AF80-286EB05D3422}">
      <formula1>"有,無"</formula1>
    </dataValidation>
  </dataValidations>
  <pageMargins left="0.78740157480314965" right="0.39370078740157483" top="0.82677165354330717" bottom="0.59055118110236227" header="0.51181102362204722" footer="0.19685039370078741"/>
  <pageSetup paperSize="8" scale="66" fitToHeight="0" orientation="landscape" cellComments="asDisplayed" r:id="rId1"/>
  <headerFooter scaleWithDoc="0" alignWithMargins="0">
    <oddFooter>&amp;L&amp;KFF0000&amp;G</oddFooter>
  </headerFooter>
  <rowBreaks count="20" manualBreakCount="20">
    <brk id="101" max="21" man="1"/>
    <brk id="112" max="21" man="1"/>
    <brk id="146" max="21" man="1"/>
    <brk id="183" max="21" man="1"/>
    <brk id="208" max="21" man="1"/>
    <brk id="228" max="21" man="1"/>
    <brk id="255" max="21" man="1"/>
    <brk id="308" max="21" man="1"/>
    <brk id="322" max="21" man="1"/>
    <brk id="337" max="21" man="1"/>
    <brk id="350" max="21" man="1"/>
    <brk id="362" max="21" man="1"/>
    <brk id="430" max="21" man="1"/>
    <brk id="452" max="21" man="1"/>
    <brk id="497" max="21" man="1"/>
    <brk id="520" max="21" man="1"/>
    <brk id="531" max="21" man="1"/>
    <brk id="542" max="21" man="1"/>
    <brk id="551" max="21" man="1"/>
    <brk id="607" max="21"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40575-5E0E-41EF-A8FE-66EEEC137BFA}">
  <sheetPr codeName="Sheet4">
    <tabColor rgb="FFFFFF00"/>
  </sheetPr>
  <dimension ref="A1:AB16"/>
  <sheetViews>
    <sheetView view="pageBreakPreview" zoomScale="90" zoomScaleNormal="75" zoomScaleSheetLayoutView="90" workbookViewId="0">
      <selection activeCell="Z9" sqref="Z9:Z10"/>
    </sheetView>
  </sheetViews>
  <sheetFormatPr defaultRowHeight="13.2" x14ac:dyDescent="0.2"/>
  <cols>
    <col min="1" max="1" width="5.5546875" style="17" customWidth="1"/>
    <col min="2" max="2" width="15.44140625" style="17" customWidth="1"/>
    <col min="3" max="3" width="17.21875" style="17" customWidth="1"/>
    <col min="4" max="4" width="8.44140625" style="17" customWidth="1"/>
    <col min="5" max="5" width="7.77734375" style="17" hidden="1" customWidth="1"/>
    <col min="6" max="6" width="11.77734375" style="17" hidden="1" customWidth="1"/>
    <col min="7" max="7" width="14.5546875" style="17" hidden="1" customWidth="1"/>
    <col min="8" max="8" width="8.44140625" style="17" hidden="1" customWidth="1"/>
    <col min="9" max="9" width="11.77734375" style="17" hidden="1" customWidth="1"/>
    <col min="10" max="10" width="7.44140625" style="17" hidden="1" customWidth="1"/>
    <col min="11" max="11" width="20.77734375" style="17" hidden="1" customWidth="1"/>
    <col min="12" max="12" width="6.77734375" style="17" customWidth="1"/>
    <col min="13" max="13" width="6" style="17" customWidth="1"/>
    <col min="14" max="14" width="6.5546875" style="17" customWidth="1"/>
    <col min="15" max="15" width="6" style="17" customWidth="1"/>
    <col min="16" max="16" width="6.5546875" style="17" customWidth="1"/>
    <col min="17" max="17" width="6" style="17" customWidth="1"/>
    <col min="18" max="18" width="6.5546875" style="17" customWidth="1"/>
    <col min="19" max="19" width="6" style="17" customWidth="1"/>
    <col min="20" max="20" width="6.5546875" style="17" customWidth="1"/>
    <col min="21" max="21" width="6" style="17" customWidth="1"/>
    <col min="22" max="22" width="6.5546875" style="17" customWidth="1"/>
    <col min="23" max="23" width="6" style="17" customWidth="1"/>
    <col min="24" max="24" width="6.5546875" style="17" customWidth="1"/>
    <col min="25" max="25" width="6" style="17" customWidth="1"/>
    <col min="26" max="26" width="62.21875" style="17" customWidth="1"/>
    <col min="27" max="27" width="13.77734375" style="17" customWidth="1"/>
    <col min="28" max="28" width="9.44140625" style="17" customWidth="1"/>
    <col min="29" max="256" width="8.77734375" style="17"/>
    <col min="257" max="257" width="5.5546875" style="17" customWidth="1"/>
    <col min="258" max="258" width="15.44140625" style="17" customWidth="1"/>
    <col min="259" max="259" width="17.21875" style="17" customWidth="1"/>
    <col min="260" max="260" width="8.44140625" style="17" customWidth="1"/>
    <col min="261" max="261" width="7.77734375" style="17" customWidth="1"/>
    <col min="262" max="262" width="11.77734375" style="17" customWidth="1"/>
    <col min="263" max="263" width="14.5546875" style="17" customWidth="1"/>
    <col min="264" max="264" width="8.44140625" style="17" customWidth="1"/>
    <col min="265" max="265" width="11.77734375" style="17" customWidth="1"/>
    <col min="266" max="266" width="7.44140625" style="17" customWidth="1"/>
    <col min="267" max="267" width="20.77734375" style="17" customWidth="1"/>
    <col min="268" max="268" width="6.77734375" style="17" customWidth="1"/>
    <col min="269" max="269" width="6" style="17" customWidth="1"/>
    <col min="270" max="270" width="6.5546875" style="17" customWidth="1"/>
    <col min="271" max="271" width="6" style="17" customWidth="1"/>
    <col min="272" max="272" width="6.5546875" style="17" customWidth="1"/>
    <col min="273" max="273" width="6" style="17" customWidth="1"/>
    <col min="274" max="274" width="6.5546875" style="17" customWidth="1"/>
    <col min="275" max="275" width="6" style="17" customWidth="1"/>
    <col min="276" max="276" width="6.5546875" style="17" customWidth="1"/>
    <col min="277" max="277" width="6" style="17" customWidth="1"/>
    <col min="278" max="278" width="6.5546875" style="17" customWidth="1"/>
    <col min="279" max="279" width="6" style="17" customWidth="1"/>
    <col min="280" max="280" width="6.5546875" style="17" customWidth="1"/>
    <col min="281" max="281" width="6" style="17" customWidth="1"/>
    <col min="282" max="282" width="62.21875" style="17" customWidth="1"/>
    <col min="283" max="283" width="13.77734375" style="17" customWidth="1"/>
    <col min="284" max="284" width="9.44140625" style="17" customWidth="1"/>
    <col min="285" max="512" width="8.77734375" style="17"/>
    <col min="513" max="513" width="5.5546875" style="17" customWidth="1"/>
    <col min="514" max="514" width="15.44140625" style="17" customWidth="1"/>
    <col min="515" max="515" width="17.21875" style="17" customWidth="1"/>
    <col min="516" max="516" width="8.44140625" style="17" customWidth="1"/>
    <col min="517" max="517" width="7.77734375" style="17" customWidth="1"/>
    <col min="518" max="518" width="11.77734375" style="17" customWidth="1"/>
    <col min="519" max="519" width="14.5546875" style="17" customWidth="1"/>
    <col min="520" max="520" width="8.44140625" style="17" customWidth="1"/>
    <col min="521" max="521" width="11.77734375" style="17" customWidth="1"/>
    <col min="522" max="522" width="7.44140625" style="17" customWidth="1"/>
    <col min="523" max="523" width="20.77734375" style="17" customWidth="1"/>
    <col min="524" max="524" width="6.77734375" style="17" customWidth="1"/>
    <col min="525" max="525" width="6" style="17" customWidth="1"/>
    <col min="526" max="526" width="6.5546875" style="17" customWidth="1"/>
    <col min="527" max="527" width="6" style="17" customWidth="1"/>
    <col min="528" max="528" width="6.5546875" style="17" customWidth="1"/>
    <col min="529" max="529" width="6" style="17" customWidth="1"/>
    <col min="530" max="530" width="6.5546875" style="17" customWidth="1"/>
    <col min="531" max="531" width="6" style="17" customWidth="1"/>
    <col min="532" max="532" width="6.5546875" style="17" customWidth="1"/>
    <col min="533" max="533" width="6" style="17" customWidth="1"/>
    <col min="534" max="534" width="6.5546875" style="17" customWidth="1"/>
    <col min="535" max="535" width="6" style="17" customWidth="1"/>
    <col min="536" max="536" width="6.5546875" style="17" customWidth="1"/>
    <col min="537" max="537" width="6" style="17" customWidth="1"/>
    <col min="538" max="538" width="62.21875" style="17" customWidth="1"/>
    <col min="539" max="539" width="13.77734375" style="17" customWidth="1"/>
    <col min="540" max="540" width="9.44140625" style="17" customWidth="1"/>
    <col min="541" max="768" width="8.77734375" style="17"/>
    <col min="769" max="769" width="5.5546875" style="17" customWidth="1"/>
    <col min="770" max="770" width="15.44140625" style="17" customWidth="1"/>
    <col min="771" max="771" width="17.21875" style="17" customWidth="1"/>
    <col min="772" max="772" width="8.44140625" style="17" customWidth="1"/>
    <col min="773" max="773" width="7.77734375" style="17" customWidth="1"/>
    <col min="774" max="774" width="11.77734375" style="17" customWidth="1"/>
    <col min="775" max="775" width="14.5546875" style="17" customWidth="1"/>
    <col min="776" max="776" width="8.44140625" style="17" customWidth="1"/>
    <col min="777" max="777" width="11.77734375" style="17" customWidth="1"/>
    <col min="778" max="778" width="7.44140625" style="17" customWidth="1"/>
    <col min="779" max="779" width="20.77734375" style="17" customWidth="1"/>
    <col min="780" max="780" width="6.77734375" style="17" customWidth="1"/>
    <col min="781" max="781" width="6" style="17" customWidth="1"/>
    <col min="782" max="782" width="6.5546875" style="17" customWidth="1"/>
    <col min="783" max="783" width="6" style="17" customWidth="1"/>
    <col min="784" max="784" width="6.5546875" style="17" customWidth="1"/>
    <col min="785" max="785" width="6" style="17" customWidth="1"/>
    <col min="786" max="786" width="6.5546875" style="17" customWidth="1"/>
    <col min="787" max="787" width="6" style="17" customWidth="1"/>
    <col min="788" max="788" width="6.5546875" style="17" customWidth="1"/>
    <col min="789" max="789" width="6" style="17" customWidth="1"/>
    <col min="790" max="790" width="6.5546875" style="17" customWidth="1"/>
    <col min="791" max="791" width="6" style="17" customWidth="1"/>
    <col min="792" max="792" width="6.5546875" style="17" customWidth="1"/>
    <col min="793" max="793" width="6" style="17" customWidth="1"/>
    <col min="794" max="794" width="62.21875" style="17" customWidth="1"/>
    <col min="795" max="795" width="13.77734375" style="17" customWidth="1"/>
    <col min="796" max="796" width="9.44140625" style="17" customWidth="1"/>
    <col min="797" max="1024" width="8.77734375" style="17"/>
    <col min="1025" max="1025" width="5.5546875" style="17" customWidth="1"/>
    <col min="1026" max="1026" width="15.44140625" style="17" customWidth="1"/>
    <col min="1027" max="1027" width="17.21875" style="17" customWidth="1"/>
    <col min="1028" max="1028" width="8.44140625" style="17" customWidth="1"/>
    <col min="1029" max="1029" width="7.77734375" style="17" customWidth="1"/>
    <col min="1030" max="1030" width="11.77734375" style="17" customWidth="1"/>
    <col min="1031" max="1031" width="14.5546875" style="17" customWidth="1"/>
    <col min="1032" max="1032" width="8.44140625" style="17" customWidth="1"/>
    <col min="1033" max="1033" width="11.77734375" style="17" customWidth="1"/>
    <col min="1034" max="1034" width="7.44140625" style="17" customWidth="1"/>
    <col min="1035" max="1035" width="20.77734375" style="17" customWidth="1"/>
    <col min="1036" max="1036" width="6.77734375" style="17" customWidth="1"/>
    <col min="1037" max="1037" width="6" style="17" customWidth="1"/>
    <col min="1038" max="1038" width="6.5546875" style="17" customWidth="1"/>
    <col min="1039" max="1039" width="6" style="17" customWidth="1"/>
    <col min="1040" max="1040" width="6.5546875" style="17" customWidth="1"/>
    <col min="1041" max="1041" width="6" style="17" customWidth="1"/>
    <col min="1042" max="1042" width="6.5546875" style="17" customWidth="1"/>
    <col min="1043" max="1043" width="6" style="17" customWidth="1"/>
    <col min="1044" max="1044" width="6.5546875" style="17" customWidth="1"/>
    <col min="1045" max="1045" width="6" style="17" customWidth="1"/>
    <col min="1046" max="1046" width="6.5546875" style="17" customWidth="1"/>
    <col min="1047" max="1047" width="6" style="17" customWidth="1"/>
    <col min="1048" max="1048" width="6.5546875" style="17" customWidth="1"/>
    <col min="1049" max="1049" width="6" style="17" customWidth="1"/>
    <col min="1050" max="1050" width="62.21875" style="17" customWidth="1"/>
    <col min="1051" max="1051" width="13.77734375" style="17" customWidth="1"/>
    <col min="1052" max="1052" width="9.44140625" style="17" customWidth="1"/>
    <col min="1053" max="1280" width="8.77734375" style="17"/>
    <col min="1281" max="1281" width="5.5546875" style="17" customWidth="1"/>
    <col min="1282" max="1282" width="15.44140625" style="17" customWidth="1"/>
    <col min="1283" max="1283" width="17.21875" style="17" customWidth="1"/>
    <col min="1284" max="1284" width="8.44140625" style="17" customWidth="1"/>
    <col min="1285" max="1285" width="7.77734375" style="17" customWidth="1"/>
    <col min="1286" max="1286" width="11.77734375" style="17" customWidth="1"/>
    <col min="1287" max="1287" width="14.5546875" style="17" customWidth="1"/>
    <col min="1288" max="1288" width="8.44140625" style="17" customWidth="1"/>
    <col min="1289" max="1289" width="11.77734375" style="17" customWidth="1"/>
    <col min="1290" max="1290" width="7.44140625" style="17" customWidth="1"/>
    <col min="1291" max="1291" width="20.77734375" style="17" customWidth="1"/>
    <col min="1292" max="1292" width="6.77734375" style="17" customWidth="1"/>
    <col min="1293" max="1293" width="6" style="17" customWidth="1"/>
    <col min="1294" max="1294" width="6.5546875" style="17" customWidth="1"/>
    <col min="1295" max="1295" width="6" style="17" customWidth="1"/>
    <col min="1296" max="1296" width="6.5546875" style="17" customWidth="1"/>
    <col min="1297" max="1297" width="6" style="17" customWidth="1"/>
    <col min="1298" max="1298" width="6.5546875" style="17" customWidth="1"/>
    <col min="1299" max="1299" width="6" style="17" customWidth="1"/>
    <col min="1300" max="1300" width="6.5546875" style="17" customWidth="1"/>
    <col min="1301" max="1301" width="6" style="17" customWidth="1"/>
    <col min="1302" max="1302" width="6.5546875" style="17" customWidth="1"/>
    <col min="1303" max="1303" width="6" style="17" customWidth="1"/>
    <col min="1304" max="1304" width="6.5546875" style="17" customWidth="1"/>
    <col min="1305" max="1305" width="6" style="17" customWidth="1"/>
    <col min="1306" max="1306" width="62.21875" style="17" customWidth="1"/>
    <col min="1307" max="1307" width="13.77734375" style="17" customWidth="1"/>
    <col min="1308" max="1308" width="9.44140625" style="17" customWidth="1"/>
    <col min="1309" max="1536" width="8.77734375" style="17"/>
    <col min="1537" max="1537" width="5.5546875" style="17" customWidth="1"/>
    <col min="1538" max="1538" width="15.44140625" style="17" customWidth="1"/>
    <col min="1539" max="1539" width="17.21875" style="17" customWidth="1"/>
    <col min="1540" max="1540" width="8.44140625" style="17" customWidth="1"/>
    <col min="1541" max="1541" width="7.77734375" style="17" customWidth="1"/>
    <col min="1542" max="1542" width="11.77734375" style="17" customWidth="1"/>
    <col min="1543" max="1543" width="14.5546875" style="17" customWidth="1"/>
    <col min="1544" max="1544" width="8.44140625" style="17" customWidth="1"/>
    <col min="1545" max="1545" width="11.77734375" style="17" customWidth="1"/>
    <col min="1546" max="1546" width="7.44140625" style="17" customWidth="1"/>
    <col min="1547" max="1547" width="20.77734375" style="17" customWidth="1"/>
    <col min="1548" max="1548" width="6.77734375" style="17" customWidth="1"/>
    <col min="1549" max="1549" width="6" style="17" customWidth="1"/>
    <col min="1550" max="1550" width="6.5546875" style="17" customWidth="1"/>
    <col min="1551" max="1551" width="6" style="17" customWidth="1"/>
    <col min="1552" max="1552" width="6.5546875" style="17" customWidth="1"/>
    <col min="1553" max="1553" width="6" style="17" customWidth="1"/>
    <col min="1554" max="1554" width="6.5546875" style="17" customWidth="1"/>
    <col min="1555" max="1555" width="6" style="17" customWidth="1"/>
    <col min="1556" max="1556" width="6.5546875" style="17" customWidth="1"/>
    <col min="1557" max="1557" width="6" style="17" customWidth="1"/>
    <col min="1558" max="1558" width="6.5546875" style="17" customWidth="1"/>
    <col min="1559" max="1559" width="6" style="17" customWidth="1"/>
    <col min="1560" max="1560" width="6.5546875" style="17" customWidth="1"/>
    <col min="1561" max="1561" width="6" style="17" customWidth="1"/>
    <col min="1562" max="1562" width="62.21875" style="17" customWidth="1"/>
    <col min="1563" max="1563" width="13.77734375" style="17" customWidth="1"/>
    <col min="1564" max="1564" width="9.44140625" style="17" customWidth="1"/>
    <col min="1565" max="1792" width="8.77734375" style="17"/>
    <col min="1793" max="1793" width="5.5546875" style="17" customWidth="1"/>
    <col min="1794" max="1794" width="15.44140625" style="17" customWidth="1"/>
    <col min="1795" max="1795" width="17.21875" style="17" customWidth="1"/>
    <col min="1796" max="1796" width="8.44140625" style="17" customWidth="1"/>
    <col min="1797" max="1797" width="7.77734375" style="17" customWidth="1"/>
    <col min="1798" max="1798" width="11.77734375" style="17" customWidth="1"/>
    <col min="1799" max="1799" width="14.5546875" style="17" customWidth="1"/>
    <col min="1800" max="1800" width="8.44140625" style="17" customWidth="1"/>
    <col min="1801" max="1801" width="11.77734375" style="17" customWidth="1"/>
    <col min="1802" max="1802" width="7.44140625" style="17" customWidth="1"/>
    <col min="1803" max="1803" width="20.77734375" style="17" customWidth="1"/>
    <col min="1804" max="1804" width="6.77734375" style="17" customWidth="1"/>
    <col min="1805" max="1805" width="6" style="17" customWidth="1"/>
    <col min="1806" max="1806" width="6.5546875" style="17" customWidth="1"/>
    <col min="1807" max="1807" width="6" style="17" customWidth="1"/>
    <col min="1808" max="1808" width="6.5546875" style="17" customWidth="1"/>
    <col min="1809" max="1809" width="6" style="17" customWidth="1"/>
    <col min="1810" max="1810" width="6.5546875" style="17" customWidth="1"/>
    <col min="1811" max="1811" width="6" style="17" customWidth="1"/>
    <col min="1812" max="1812" width="6.5546875" style="17" customWidth="1"/>
    <col min="1813" max="1813" width="6" style="17" customWidth="1"/>
    <col min="1814" max="1814" width="6.5546875" style="17" customWidth="1"/>
    <col min="1815" max="1815" width="6" style="17" customWidth="1"/>
    <col min="1816" max="1816" width="6.5546875" style="17" customWidth="1"/>
    <col min="1817" max="1817" width="6" style="17" customWidth="1"/>
    <col min="1818" max="1818" width="62.21875" style="17" customWidth="1"/>
    <col min="1819" max="1819" width="13.77734375" style="17" customWidth="1"/>
    <col min="1820" max="1820" width="9.44140625" style="17" customWidth="1"/>
    <col min="1821" max="2048" width="8.77734375" style="17"/>
    <col min="2049" max="2049" width="5.5546875" style="17" customWidth="1"/>
    <col min="2050" max="2050" width="15.44140625" style="17" customWidth="1"/>
    <col min="2051" max="2051" width="17.21875" style="17" customWidth="1"/>
    <col min="2052" max="2052" width="8.44140625" style="17" customWidth="1"/>
    <col min="2053" max="2053" width="7.77734375" style="17" customWidth="1"/>
    <col min="2054" max="2054" width="11.77734375" style="17" customWidth="1"/>
    <col min="2055" max="2055" width="14.5546875" style="17" customWidth="1"/>
    <col min="2056" max="2056" width="8.44140625" style="17" customWidth="1"/>
    <col min="2057" max="2057" width="11.77734375" style="17" customWidth="1"/>
    <col min="2058" max="2058" width="7.44140625" style="17" customWidth="1"/>
    <col min="2059" max="2059" width="20.77734375" style="17" customWidth="1"/>
    <col min="2060" max="2060" width="6.77734375" style="17" customWidth="1"/>
    <col min="2061" max="2061" width="6" style="17" customWidth="1"/>
    <col min="2062" max="2062" width="6.5546875" style="17" customWidth="1"/>
    <col min="2063" max="2063" width="6" style="17" customWidth="1"/>
    <col min="2064" max="2064" width="6.5546875" style="17" customWidth="1"/>
    <col min="2065" max="2065" width="6" style="17" customWidth="1"/>
    <col min="2066" max="2066" width="6.5546875" style="17" customWidth="1"/>
    <col min="2067" max="2067" width="6" style="17" customWidth="1"/>
    <col min="2068" max="2068" width="6.5546875" style="17" customWidth="1"/>
    <col min="2069" max="2069" width="6" style="17" customWidth="1"/>
    <col min="2070" max="2070" width="6.5546875" style="17" customWidth="1"/>
    <col min="2071" max="2071" width="6" style="17" customWidth="1"/>
    <col min="2072" max="2072" width="6.5546875" style="17" customWidth="1"/>
    <col min="2073" max="2073" width="6" style="17" customWidth="1"/>
    <col min="2074" max="2074" width="62.21875" style="17" customWidth="1"/>
    <col min="2075" max="2075" width="13.77734375" style="17" customWidth="1"/>
    <col min="2076" max="2076" width="9.44140625" style="17" customWidth="1"/>
    <col min="2077" max="2304" width="8.77734375" style="17"/>
    <col min="2305" max="2305" width="5.5546875" style="17" customWidth="1"/>
    <col min="2306" max="2306" width="15.44140625" style="17" customWidth="1"/>
    <col min="2307" max="2307" width="17.21875" style="17" customWidth="1"/>
    <col min="2308" max="2308" width="8.44140625" style="17" customWidth="1"/>
    <col min="2309" max="2309" width="7.77734375" style="17" customWidth="1"/>
    <col min="2310" max="2310" width="11.77734375" style="17" customWidth="1"/>
    <col min="2311" max="2311" width="14.5546875" style="17" customWidth="1"/>
    <col min="2312" max="2312" width="8.44140625" style="17" customWidth="1"/>
    <col min="2313" max="2313" width="11.77734375" style="17" customWidth="1"/>
    <col min="2314" max="2314" width="7.44140625" style="17" customWidth="1"/>
    <col min="2315" max="2315" width="20.77734375" style="17" customWidth="1"/>
    <col min="2316" max="2316" width="6.77734375" style="17" customWidth="1"/>
    <col min="2317" max="2317" width="6" style="17" customWidth="1"/>
    <col min="2318" max="2318" width="6.5546875" style="17" customWidth="1"/>
    <col min="2319" max="2319" width="6" style="17" customWidth="1"/>
    <col min="2320" max="2320" width="6.5546875" style="17" customWidth="1"/>
    <col min="2321" max="2321" width="6" style="17" customWidth="1"/>
    <col min="2322" max="2322" width="6.5546875" style="17" customWidth="1"/>
    <col min="2323" max="2323" width="6" style="17" customWidth="1"/>
    <col min="2324" max="2324" width="6.5546875" style="17" customWidth="1"/>
    <col min="2325" max="2325" width="6" style="17" customWidth="1"/>
    <col min="2326" max="2326" width="6.5546875" style="17" customWidth="1"/>
    <col min="2327" max="2327" width="6" style="17" customWidth="1"/>
    <col min="2328" max="2328" width="6.5546875" style="17" customWidth="1"/>
    <col min="2329" max="2329" width="6" style="17" customWidth="1"/>
    <col min="2330" max="2330" width="62.21875" style="17" customWidth="1"/>
    <col min="2331" max="2331" width="13.77734375" style="17" customWidth="1"/>
    <col min="2332" max="2332" width="9.44140625" style="17" customWidth="1"/>
    <col min="2333" max="2560" width="8.77734375" style="17"/>
    <col min="2561" max="2561" width="5.5546875" style="17" customWidth="1"/>
    <col min="2562" max="2562" width="15.44140625" style="17" customWidth="1"/>
    <col min="2563" max="2563" width="17.21875" style="17" customWidth="1"/>
    <col min="2564" max="2564" width="8.44140625" style="17" customWidth="1"/>
    <col min="2565" max="2565" width="7.77734375" style="17" customWidth="1"/>
    <col min="2566" max="2566" width="11.77734375" style="17" customWidth="1"/>
    <col min="2567" max="2567" width="14.5546875" style="17" customWidth="1"/>
    <col min="2568" max="2568" width="8.44140625" style="17" customWidth="1"/>
    <col min="2569" max="2569" width="11.77734375" style="17" customWidth="1"/>
    <col min="2570" max="2570" width="7.44140625" style="17" customWidth="1"/>
    <col min="2571" max="2571" width="20.77734375" style="17" customWidth="1"/>
    <col min="2572" max="2572" width="6.77734375" style="17" customWidth="1"/>
    <col min="2573" max="2573" width="6" style="17" customWidth="1"/>
    <col min="2574" max="2574" width="6.5546875" style="17" customWidth="1"/>
    <col min="2575" max="2575" width="6" style="17" customWidth="1"/>
    <col min="2576" max="2576" width="6.5546875" style="17" customWidth="1"/>
    <col min="2577" max="2577" width="6" style="17" customWidth="1"/>
    <col min="2578" max="2578" width="6.5546875" style="17" customWidth="1"/>
    <col min="2579" max="2579" width="6" style="17" customWidth="1"/>
    <col min="2580" max="2580" width="6.5546875" style="17" customWidth="1"/>
    <col min="2581" max="2581" width="6" style="17" customWidth="1"/>
    <col min="2582" max="2582" width="6.5546875" style="17" customWidth="1"/>
    <col min="2583" max="2583" width="6" style="17" customWidth="1"/>
    <col min="2584" max="2584" width="6.5546875" style="17" customWidth="1"/>
    <col min="2585" max="2585" width="6" style="17" customWidth="1"/>
    <col min="2586" max="2586" width="62.21875" style="17" customWidth="1"/>
    <col min="2587" max="2587" width="13.77734375" style="17" customWidth="1"/>
    <col min="2588" max="2588" width="9.44140625" style="17" customWidth="1"/>
    <col min="2589" max="2816" width="8.77734375" style="17"/>
    <col min="2817" max="2817" width="5.5546875" style="17" customWidth="1"/>
    <col min="2818" max="2818" width="15.44140625" style="17" customWidth="1"/>
    <col min="2819" max="2819" width="17.21875" style="17" customWidth="1"/>
    <col min="2820" max="2820" width="8.44140625" style="17" customWidth="1"/>
    <col min="2821" max="2821" width="7.77734375" style="17" customWidth="1"/>
    <col min="2822" max="2822" width="11.77734375" style="17" customWidth="1"/>
    <col min="2823" max="2823" width="14.5546875" style="17" customWidth="1"/>
    <col min="2824" max="2824" width="8.44140625" style="17" customWidth="1"/>
    <col min="2825" max="2825" width="11.77734375" style="17" customWidth="1"/>
    <col min="2826" max="2826" width="7.44140625" style="17" customWidth="1"/>
    <col min="2827" max="2827" width="20.77734375" style="17" customWidth="1"/>
    <col min="2828" max="2828" width="6.77734375" style="17" customWidth="1"/>
    <col min="2829" max="2829" width="6" style="17" customWidth="1"/>
    <col min="2830" max="2830" width="6.5546875" style="17" customWidth="1"/>
    <col min="2831" max="2831" width="6" style="17" customWidth="1"/>
    <col min="2832" max="2832" width="6.5546875" style="17" customWidth="1"/>
    <col min="2833" max="2833" width="6" style="17" customWidth="1"/>
    <col min="2834" max="2834" width="6.5546875" style="17" customWidth="1"/>
    <col min="2835" max="2835" width="6" style="17" customWidth="1"/>
    <col min="2836" max="2836" width="6.5546875" style="17" customWidth="1"/>
    <col min="2837" max="2837" width="6" style="17" customWidth="1"/>
    <col min="2838" max="2838" width="6.5546875" style="17" customWidth="1"/>
    <col min="2839" max="2839" width="6" style="17" customWidth="1"/>
    <col min="2840" max="2840" width="6.5546875" style="17" customWidth="1"/>
    <col min="2841" max="2841" width="6" style="17" customWidth="1"/>
    <col min="2842" max="2842" width="62.21875" style="17" customWidth="1"/>
    <col min="2843" max="2843" width="13.77734375" style="17" customWidth="1"/>
    <col min="2844" max="2844" width="9.44140625" style="17" customWidth="1"/>
    <col min="2845" max="3072" width="8.77734375" style="17"/>
    <col min="3073" max="3073" width="5.5546875" style="17" customWidth="1"/>
    <col min="3074" max="3074" width="15.44140625" style="17" customWidth="1"/>
    <col min="3075" max="3075" width="17.21875" style="17" customWidth="1"/>
    <col min="3076" max="3076" width="8.44140625" style="17" customWidth="1"/>
    <col min="3077" max="3077" width="7.77734375" style="17" customWidth="1"/>
    <col min="3078" max="3078" width="11.77734375" style="17" customWidth="1"/>
    <col min="3079" max="3079" width="14.5546875" style="17" customWidth="1"/>
    <col min="3080" max="3080" width="8.44140625" style="17" customWidth="1"/>
    <col min="3081" max="3081" width="11.77734375" style="17" customWidth="1"/>
    <col min="3082" max="3082" width="7.44140625" style="17" customWidth="1"/>
    <col min="3083" max="3083" width="20.77734375" style="17" customWidth="1"/>
    <col min="3084" max="3084" width="6.77734375" style="17" customWidth="1"/>
    <col min="3085" max="3085" width="6" style="17" customWidth="1"/>
    <col min="3086" max="3086" width="6.5546875" style="17" customWidth="1"/>
    <col min="3087" max="3087" width="6" style="17" customWidth="1"/>
    <col min="3088" max="3088" width="6.5546875" style="17" customWidth="1"/>
    <col min="3089" max="3089" width="6" style="17" customWidth="1"/>
    <col min="3090" max="3090" width="6.5546875" style="17" customWidth="1"/>
    <col min="3091" max="3091" width="6" style="17" customWidth="1"/>
    <col min="3092" max="3092" width="6.5546875" style="17" customWidth="1"/>
    <col min="3093" max="3093" width="6" style="17" customWidth="1"/>
    <col min="3094" max="3094" width="6.5546875" style="17" customWidth="1"/>
    <col min="3095" max="3095" width="6" style="17" customWidth="1"/>
    <col min="3096" max="3096" width="6.5546875" style="17" customWidth="1"/>
    <col min="3097" max="3097" width="6" style="17" customWidth="1"/>
    <col min="3098" max="3098" width="62.21875" style="17" customWidth="1"/>
    <col min="3099" max="3099" width="13.77734375" style="17" customWidth="1"/>
    <col min="3100" max="3100" width="9.44140625" style="17" customWidth="1"/>
    <col min="3101" max="3328" width="8.77734375" style="17"/>
    <col min="3329" max="3329" width="5.5546875" style="17" customWidth="1"/>
    <col min="3330" max="3330" width="15.44140625" style="17" customWidth="1"/>
    <col min="3331" max="3331" width="17.21875" style="17" customWidth="1"/>
    <col min="3332" max="3332" width="8.44140625" style="17" customWidth="1"/>
    <col min="3333" max="3333" width="7.77734375" style="17" customWidth="1"/>
    <col min="3334" max="3334" width="11.77734375" style="17" customWidth="1"/>
    <col min="3335" max="3335" width="14.5546875" style="17" customWidth="1"/>
    <col min="3336" max="3336" width="8.44140625" style="17" customWidth="1"/>
    <col min="3337" max="3337" width="11.77734375" style="17" customWidth="1"/>
    <col min="3338" max="3338" width="7.44140625" style="17" customWidth="1"/>
    <col min="3339" max="3339" width="20.77734375" style="17" customWidth="1"/>
    <col min="3340" max="3340" width="6.77734375" style="17" customWidth="1"/>
    <col min="3341" max="3341" width="6" style="17" customWidth="1"/>
    <col min="3342" max="3342" width="6.5546875" style="17" customWidth="1"/>
    <col min="3343" max="3343" width="6" style="17" customWidth="1"/>
    <col min="3344" max="3344" width="6.5546875" style="17" customWidth="1"/>
    <col min="3345" max="3345" width="6" style="17" customWidth="1"/>
    <col min="3346" max="3346" width="6.5546875" style="17" customWidth="1"/>
    <col min="3347" max="3347" width="6" style="17" customWidth="1"/>
    <col min="3348" max="3348" width="6.5546875" style="17" customWidth="1"/>
    <col min="3349" max="3349" width="6" style="17" customWidth="1"/>
    <col min="3350" max="3350" width="6.5546875" style="17" customWidth="1"/>
    <col min="3351" max="3351" width="6" style="17" customWidth="1"/>
    <col min="3352" max="3352" width="6.5546875" style="17" customWidth="1"/>
    <col min="3353" max="3353" width="6" style="17" customWidth="1"/>
    <col min="3354" max="3354" width="62.21875" style="17" customWidth="1"/>
    <col min="3355" max="3355" width="13.77734375" style="17" customWidth="1"/>
    <col min="3356" max="3356" width="9.44140625" style="17" customWidth="1"/>
    <col min="3357" max="3584" width="8.77734375" style="17"/>
    <col min="3585" max="3585" width="5.5546875" style="17" customWidth="1"/>
    <col min="3586" max="3586" width="15.44140625" style="17" customWidth="1"/>
    <col min="3587" max="3587" width="17.21875" style="17" customWidth="1"/>
    <col min="3588" max="3588" width="8.44140625" style="17" customWidth="1"/>
    <col min="3589" max="3589" width="7.77734375" style="17" customWidth="1"/>
    <col min="3590" max="3590" width="11.77734375" style="17" customWidth="1"/>
    <col min="3591" max="3591" width="14.5546875" style="17" customWidth="1"/>
    <col min="3592" max="3592" width="8.44140625" style="17" customWidth="1"/>
    <col min="3593" max="3593" width="11.77734375" style="17" customWidth="1"/>
    <col min="3594" max="3594" width="7.44140625" style="17" customWidth="1"/>
    <col min="3595" max="3595" width="20.77734375" style="17" customWidth="1"/>
    <col min="3596" max="3596" width="6.77734375" style="17" customWidth="1"/>
    <col min="3597" max="3597" width="6" style="17" customWidth="1"/>
    <col min="3598" max="3598" width="6.5546875" style="17" customWidth="1"/>
    <col min="3599" max="3599" width="6" style="17" customWidth="1"/>
    <col min="3600" max="3600" width="6.5546875" style="17" customWidth="1"/>
    <col min="3601" max="3601" width="6" style="17" customWidth="1"/>
    <col min="3602" max="3602" width="6.5546875" style="17" customWidth="1"/>
    <col min="3603" max="3603" width="6" style="17" customWidth="1"/>
    <col min="3604" max="3604" width="6.5546875" style="17" customWidth="1"/>
    <col min="3605" max="3605" width="6" style="17" customWidth="1"/>
    <col min="3606" max="3606" width="6.5546875" style="17" customWidth="1"/>
    <col min="3607" max="3607" width="6" style="17" customWidth="1"/>
    <col min="3608" max="3608" width="6.5546875" style="17" customWidth="1"/>
    <col min="3609" max="3609" width="6" style="17" customWidth="1"/>
    <col min="3610" max="3610" width="62.21875" style="17" customWidth="1"/>
    <col min="3611" max="3611" width="13.77734375" style="17" customWidth="1"/>
    <col min="3612" max="3612" width="9.44140625" style="17" customWidth="1"/>
    <col min="3613" max="3840" width="8.77734375" style="17"/>
    <col min="3841" max="3841" width="5.5546875" style="17" customWidth="1"/>
    <col min="3842" max="3842" width="15.44140625" style="17" customWidth="1"/>
    <col min="3843" max="3843" width="17.21875" style="17" customWidth="1"/>
    <col min="3844" max="3844" width="8.44140625" style="17" customWidth="1"/>
    <col min="3845" max="3845" width="7.77734375" style="17" customWidth="1"/>
    <col min="3846" max="3846" width="11.77734375" style="17" customWidth="1"/>
    <col min="3847" max="3847" width="14.5546875" style="17" customWidth="1"/>
    <col min="3848" max="3848" width="8.44140625" style="17" customWidth="1"/>
    <col min="3849" max="3849" width="11.77734375" style="17" customWidth="1"/>
    <col min="3850" max="3850" width="7.44140625" style="17" customWidth="1"/>
    <col min="3851" max="3851" width="20.77734375" style="17" customWidth="1"/>
    <col min="3852" max="3852" width="6.77734375" style="17" customWidth="1"/>
    <col min="3853" max="3853" width="6" style="17" customWidth="1"/>
    <col min="3854" max="3854" width="6.5546875" style="17" customWidth="1"/>
    <col min="3855" max="3855" width="6" style="17" customWidth="1"/>
    <col min="3856" max="3856" width="6.5546875" style="17" customWidth="1"/>
    <col min="3857" max="3857" width="6" style="17" customWidth="1"/>
    <col min="3858" max="3858" width="6.5546875" style="17" customWidth="1"/>
    <col min="3859" max="3859" width="6" style="17" customWidth="1"/>
    <col min="3860" max="3860" width="6.5546875" style="17" customWidth="1"/>
    <col min="3861" max="3861" width="6" style="17" customWidth="1"/>
    <col min="3862" max="3862" width="6.5546875" style="17" customWidth="1"/>
    <col min="3863" max="3863" width="6" style="17" customWidth="1"/>
    <col min="3864" max="3864" width="6.5546875" style="17" customWidth="1"/>
    <col min="3865" max="3865" width="6" style="17" customWidth="1"/>
    <col min="3866" max="3866" width="62.21875" style="17" customWidth="1"/>
    <col min="3867" max="3867" width="13.77734375" style="17" customWidth="1"/>
    <col min="3868" max="3868" width="9.44140625" style="17" customWidth="1"/>
    <col min="3869" max="4096" width="8.77734375" style="17"/>
    <col min="4097" max="4097" width="5.5546875" style="17" customWidth="1"/>
    <col min="4098" max="4098" width="15.44140625" style="17" customWidth="1"/>
    <col min="4099" max="4099" width="17.21875" style="17" customWidth="1"/>
    <col min="4100" max="4100" width="8.44140625" style="17" customWidth="1"/>
    <col min="4101" max="4101" width="7.77734375" style="17" customWidth="1"/>
    <col min="4102" max="4102" width="11.77734375" style="17" customWidth="1"/>
    <col min="4103" max="4103" width="14.5546875" style="17" customWidth="1"/>
    <col min="4104" max="4104" width="8.44140625" style="17" customWidth="1"/>
    <col min="4105" max="4105" width="11.77734375" style="17" customWidth="1"/>
    <col min="4106" max="4106" width="7.44140625" style="17" customWidth="1"/>
    <col min="4107" max="4107" width="20.77734375" style="17" customWidth="1"/>
    <col min="4108" max="4108" width="6.77734375" style="17" customWidth="1"/>
    <col min="4109" max="4109" width="6" style="17" customWidth="1"/>
    <col min="4110" max="4110" width="6.5546875" style="17" customWidth="1"/>
    <col min="4111" max="4111" width="6" style="17" customWidth="1"/>
    <col min="4112" max="4112" width="6.5546875" style="17" customWidth="1"/>
    <col min="4113" max="4113" width="6" style="17" customWidth="1"/>
    <col min="4114" max="4114" width="6.5546875" style="17" customWidth="1"/>
    <col min="4115" max="4115" width="6" style="17" customWidth="1"/>
    <col min="4116" max="4116" width="6.5546875" style="17" customWidth="1"/>
    <col min="4117" max="4117" width="6" style="17" customWidth="1"/>
    <col min="4118" max="4118" width="6.5546875" style="17" customWidth="1"/>
    <col min="4119" max="4119" width="6" style="17" customWidth="1"/>
    <col min="4120" max="4120" width="6.5546875" style="17" customWidth="1"/>
    <col min="4121" max="4121" width="6" style="17" customWidth="1"/>
    <col min="4122" max="4122" width="62.21875" style="17" customWidth="1"/>
    <col min="4123" max="4123" width="13.77734375" style="17" customWidth="1"/>
    <col min="4124" max="4124" width="9.44140625" style="17" customWidth="1"/>
    <col min="4125" max="4352" width="8.77734375" style="17"/>
    <col min="4353" max="4353" width="5.5546875" style="17" customWidth="1"/>
    <col min="4354" max="4354" width="15.44140625" style="17" customWidth="1"/>
    <col min="4355" max="4355" width="17.21875" style="17" customWidth="1"/>
    <col min="4356" max="4356" width="8.44140625" style="17" customWidth="1"/>
    <col min="4357" max="4357" width="7.77734375" style="17" customWidth="1"/>
    <col min="4358" max="4358" width="11.77734375" style="17" customWidth="1"/>
    <col min="4359" max="4359" width="14.5546875" style="17" customWidth="1"/>
    <col min="4360" max="4360" width="8.44140625" style="17" customWidth="1"/>
    <col min="4361" max="4361" width="11.77734375" style="17" customWidth="1"/>
    <col min="4362" max="4362" width="7.44140625" style="17" customWidth="1"/>
    <col min="4363" max="4363" width="20.77734375" style="17" customWidth="1"/>
    <col min="4364" max="4364" width="6.77734375" style="17" customWidth="1"/>
    <col min="4365" max="4365" width="6" style="17" customWidth="1"/>
    <col min="4366" max="4366" width="6.5546875" style="17" customWidth="1"/>
    <col min="4367" max="4367" width="6" style="17" customWidth="1"/>
    <col min="4368" max="4368" width="6.5546875" style="17" customWidth="1"/>
    <col min="4369" max="4369" width="6" style="17" customWidth="1"/>
    <col min="4370" max="4370" width="6.5546875" style="17" customWidth="1"/>
    <col min="4371" max="4371" width="6" style="17" customWidth="1"/>
    <col min="4372" max="4372" width="6.5546875" style="17" customWidth="1"/>
    <col min="4373" max="4373" width="6" style="17" customWidth="1"/>
    <col min="4374" max="4374" width="6.5546875" style="17" customWidth="1"/>
    <col min="4375" max="4375" width="6" style="17" customWidth="1"/>
    <col min="4376" max="4376" width="6.5546875" style="17" customWidth="1"/>
    <col min="4377" max="4377" width="6" style="17" customWidth="1"/>
    <col min="4378" max="4378" width="62.21875" style="17" customWidth="1"/>
    <col min="4379" max="4379" width="13.77734375" style="17" customWidth="1"/>
    <col min="4380" max="4380" width="9.44140625" style="17" customWidth="1"/>
    <col min="4381" max="4608" width="8.77734375" style="17"/>
    <col min="4609" max="4609" width="5.5546875" style="17" customWidth="1"/>
    <col min="4610" max="4610" width="15.44140625" style="17" customWidth="1"/>
    <col min="4611" max="4611" width="17.21875" style="17" customWidth="1"/>
    <col min="4612" max="4612" width="8.44140625" style="17" customWidth="1"/>
    <col min="4613" max="4613" width="7.77734375" style="17" customWidth="1"/>
    <col min="4614" max="4614" width="11.77734375" style="17" customWidth="1"/>
    <col min="4615" max="4615" width="14.5546875" style="17" customWidth="1"/>
    <col min="4616" max="4616" width="8.44140625" style="17" customWidth="1"/>
    <col min="4617" max="4617" width="11.77734375" style="17" customWidth="1"/>
    <col min="4618" max="4618" width="7.44140625" style="17" customWidth="1"/>
    <col min="4619" max="4619" width="20.77734375" style="17" customWidth="1"/>
    <col min="4620" max="4620" width="6.77734375" style="17" customWidth="1"/>
    <col min="4621" max="4621" width="6" style="17" customWidth="1"/>
    <col min="4622" max="4622" width="6.5546875" style="17" customWidth="1"/>
    <col min="4623" max="4623" width="6" style="17" customWidth="1"/>
    <col min="4624" max="4624" width="6.5546875" style="17" customWidth="1"/>
    <col min="4625" max="4625" width="6" style="17" customWidth="1"/>
    <col min="4626" max="4626" width="6.5546875" style="17" customWidth="1"/>
    <col min="4627" max="4627" width="6" style="17" customWidth="1"/>
    <col min="4628" max="4628" width="6.5546875" style="17" customWidth="1"/>
    <col min="4629" max="4629" width="6" style="17" customWidth="1"/>
    <col min="4630" max="4630" width="6.5546875" style="17" customWidth="1"/>
    <col min="4631" max="4631" width="6" style="17" customWidth="1"/>
    <col min="4632" max="4632" width="6.5546875" style="17" customWidth="1"/>
    <col min="4633" max="4633" width="6" style="17" customWidth="1"/>
    <col min="4634" max="4634" width="62.21875" style="17" customWidth="1"/>
    <col min="4635" max="4635" width="13.77734375" style="17" customWidth="1"/>
    <col min="4636" max="4636" width="9.44140625" style="17" customWidth="1"/>
    <col min="4637" max="4864" width="8.77734375" style="17"/>
    <col min="4865" max="4865" width="5.5546875" style="17" customWidth="1"/>
    <col min="4866" max="4866" width="15.44140625" style="17" customWidth="1"/>
    <col min="4867" max="4867" width="17.21875" style="17" customWidth="1"/>
    <col min="4868" max="4868" width="8.44140625" style="17" customWidth="1"/>
    <col min="4869" max="4869" width="7.77734375" style="17" customWidth="1"/>
    <col min="4870" max="4870" width="11.77734375" style="17" customWidth="1"/>
    <col min="4871" max="4871" width="14.5546875" style="17" customWidth="1"/>
    <col min="4872" max="4872" width="8.44140625" style="17" customWidth="1"/>
    <col min="4873" max="4873" width="11.77734375" style="17" customWidth="1"/>
    <col min="4874" max="4874" width="7.44140625" style="17" customWidth="1"/>
    <col min="4875" max="4875" width="20.77734375" style="17" customWidth="1"/>
    <col min="4876" max="4876" width="6.77734375" style="17" customWidth="1"/>
    <col min="4877" max="4877" width="6" style="17" customWidth="1"/>
    <col min="4878" max="4878" width="6.5546875" style="17" customWidth="1"/>
    <col min="4879" max="4879" width="6" style="17" customWidth="1"/>
    <col min="4880" max="4880" width="6.5546875" style="17" customWidth="1"/>
    <col min="4881" max="4881" width="6" style="17" customWidth="1"/>
    <col min="4882" max="4882" width="6.5546875" style="17" customWidth="1"/>
    <col min="4883" max="4883" width="6" style="17" customWidth="1"/>
    <col min="4884" max="4884" width="6.5546875" style="17" customWidth="1"/>
    <col min="4885" max="4885" width="6" style="17" customWidth="1"/>
    <col min="4886" max="4886" width="6.5546875" style="17" customWidth="1"/>
    <col min="4887" max="4887" width="6" style="17" customWidth="1"/>
    <col min="4888" max="4888" width="6.5546875" style="17" customWidth="1"/>
    <col min="4889" max="4889" width="6" style="17" customWidth="1"/>
    <col min="4890" max="4890" width="62.21875" style="17" customWidth="1"/>
    <col min="4891" max="4891" width="13.77734375" style="17" customWidth="1"/>
    <col min="4892" max="4892" width="9.44140625" style="17" customWidth="1"/>
    <col min="4893" max="5120" width="8.77734375" style="17"/>
    <col min="5121" max="5121" width="5.5546875" style="17" customWidth="1"/>
    <col min="5122" max="5122" width="15.44140625" style="17" customWidth="1"/>
    <col min="5123" max="5123" width="17.21875" style="17" customWidth="1"/>
    <col min="5124" max="5124" width="8.44140625" style="17" customWidth="1"/>
    <col min="5125" max="5125" width="7.77734375" style="17" customWidth="1"/>
    <col min="5126" max="5126" width="11.77734375" style="17" customWidth="1"/>
    <col min="5127" max="5127" width="14.5546875" style="17" customWidth="1"/>
    <col min="5128" max="5128" width="8.44140625" style="17" customWidth="1"/>
    <col min="5129" max="5129" width="11.77734375" style="17" customWidth="1"/>
    <col min="5130" max="5130" width="7.44140625" style="17" customWidth="1"/>
    <col min="5131" max="5131" width="20.77734375" style="17" customWidth="1"/>
    <col min="5132" max="5132" width="6.77734375" style="17" customWidth="1"/>
    <col min="5133" max="5133" width="6" style="17" customWidth="1"/>
    <col min="5134" max="5134" width="6.5546875" style="17" customWidth="1"/>
    <col min="5135" max="5135" width="6" style="17" customWidth="1"/>
    <col min="5136" max="5136" width="6.5546875" style="17" customWidth="1"/>
    <col min="5137" max="5137" width="6" style="17" customWidth="1"/>
    <col min="5138" max="5138" width="6.5546875" style="17" customWidth="1"/>
    <col min="5139" max="5139" width="6" style="17" customWidth="1"/>
    <col min="5140" max="5140" width="6.5546875" style="17" customWidth="1"/>
    <col min="5141" max="5141" width="6" style="17" customWidth="1"/>
    <col min="5142" max="5142" width="6.5546875" style="17" customWidth="1"/>
    <col min="5143" max="5143" width="6" style="17" customWidth="1"/>
    <col min="5144" max="5144" width="6.5546875" style="17" customWidth="1"/>
    <col min="5145" max="5145" width="6" style="17" customWidth="1"/>
    <col min="5146" max="5146" width="62.21875" style="17" customWidth="1"/>
    <col min="5147" max="5147" width="13.77734375" style="17" customWidth="1"/>
    <col min="5148" max="5148" width="9.44140625" style="17" customWidth="1"/>
    <col min="5149" max="5376" width="8.77734375" style="17"/>
    <col min="5377" max="5377" width="5.5546875" style="17" customWidth="1"/>
    <col min="5378" max="5378" width="15.44140625" style="17" customWidth="1"/>
    <col min="5379" max="5379" width="17.21875" style="17" customWidth="1"/>
    <col min="5380" max="5380" width="8.44140625" style="17" customWidth="1"/>
    <col min="5381" max="5381" width="7.77734375" style="17" customWidth="1"/>
    <col min="5382" max="5382" width="11.77734375" style="17" customWidth="1"/>
    <col min="5383" max="5383" width="14.5546875" style="17" customWidth="1"/>
    <col min="5384" max="5384" width="8.44140625" style="17" customWidth="1"/>
    <col min="5385" max="5385" width="11.77734375" style="17" customWidth="1"/>
    <col min="5386" max="5386" width="7.44140625" style="17" customWidth="1"/>
    <col min="5387" max="5387" width="20.77734375" style="17" customWidth="1"/>
    <col min="5388" max="5388" width="6.77734375" style="17" customWidth="1"/>
    <col min="5389" max="5389" width="6" style="17" customWidth="1"/>
    <col min="5390" max="5390" width="6.5546875" style="17" customWidth="1"/>
    <col min="5391" max="5391" width="6" style="17" customWidth="1"/>
    <col min="5392" max="5392" width="6.5546875" style="17" customWidth="1"/>
    <col min="5393" max="5393" width="6" style="17" customWidth="1"/>
    <col min="5394" max="5394" width="6.5546875" style="17" customWidth="1"/>
    <col min="5395" max="5395" width="6" style="17" customWidth="1"/>
    <col min="5396" max="5396" width="6.5546875" style="17" customWidth="1"/>
    <col min="5397" max="5397" width="6" style="17" customWidth="1"/>
    <col min="5398" max="5398" width="6.5546875" style="17" customWidth="1"/>
    <col min="5399" max="5399" width="6" style="17" customWidth="1"/>
    <col min="5400" max="5400" width="6.5546875" style="17" customWidth="1"/>
    <col min="5401" max="5401" width="6" style="17" customWidth="1"/>
    <col min="5402" max="5402" width="62.21875" style="17" customWidth="1"/>
    <col min="5403" max="5403" width="13.77734375" style="17" customWidth="1"/>
    <col min="5404" max="5404" width="9.44140625" style="17" customWidth="1"/>
    <col min="5405" max="5632" width="8.77734375" style="17"/>
    <col min="5633" max="5633" width="5.5546875" style="17" customWidth="1"/>
    <col min="5634" max="5634" width="15.44140625" style="17" customWidth="1"/>
    <col min="5635" max="5635" width="17.21875" style="17" customWidth="1"/>
    <col min="5636" max="5636" width="8.44140625" style="17" customWidth="1"/>
    <col min="5637" max="5637" width="7.77734375" style="17" customWidth="1"/>
    <col min="5638" max="5638" width="11.77734375" style="17" customWidth="1"/>
    <col min="5639" max="5639" width="14.5546875" style="17" customWidth="1"/>
    <col min="5640" max="5640" width="8.44140625" style="17" customWidth="1"/>
    <col min="5641" max="5641" width="11.77734375" style="17" customWidth="1"/>
    <col min="5642" max="5642" width="7.44140625" style="17" customWidth="1"/>
    <col min="5643" max="5643" width="20.77734375" style="17" customWidth="1"/>
    <col min="5644" max="5644" width="6.77734375" style="17" customWidth="1"/>
    <col min="5645" max="5645" width="6" style="17" customWidth="1"/>
    <col min="5646" max="5646" width="6.5546875" style="17" customWidth="1"/>
    <col min="5647" max="5647" width="6" style="17" customWidth="1"/>
    <col min="5648" max="5648" width="6.5546875" style="17" customWidth="1"/>
    <col min="5649" max="5649" width="6" style="17" customWidth="1"/>
    <col min="5650" max="5650" width="6.5546875" style="17" customWidth="1"/>
    <col min="5651" max="5651" width="6" style="17" customWidth="1"/>
    <col min="5652" max="5652" width="6.5546875" style="17" customWidth="1"/>
    <col min="5653" max="5653" width="6" style="17" customWidth="1"/>
    <col min="5654" max="5654" width="6.5546875" style="17" customWidth="1"/>
    <col min="5655" max="5655" width="6" style="17" customWidth="1"/>
    <col min="5656" max="5656" width="6.5546875" style="17" customWidth="1"/>
    <col min="5657" max="5657" width="6" style="17" customWidth="1"/>
    <col min="5658" max="5658" width="62.21875" style="17" customWidth="1"/>
    <col min="5659" max="5659" width="13.77734375" style="17" customWidth="1"/>
    <col min="5660" max="5660" width="9.44140625" style="17" customWidth="1"/>
    <col min="5661" max="5888" width="8.77734375" style="17"/>
    <col min="5889" max="5889" width="5.5546875" style="17" customWidth="1"/>
    <col min="5890" max="5890" width="15.44140625" style="17" customWidth="1"/>
    <col min="5891" max="5891" width="17.21875" style="17" customWidth="1"/>
    <col min="5892" max="5892" width="8.44140625" style="17" customWidth="1"/>
    <col min="5893" max="5893" width="7.77734375" style="17" customWidth="1"/>
    <col min="5894" max="5894" width="11.77734375" style="17" customWidth="1"/>
    <col min="5895" max="5895" width="14.5546875" style="17" customWidth="1"/>
    <col min="5896" max="5896" width="8.44140625" style="17" customWidth="1"/>
    <col min="5897" max="5897" width="11.77734375" style="17" customWidth="1"/>
    <col min="5898" max="5898" width="7.44140625" style="17" customWidth="1"/>
    <col min="5899" max="5899" width="20.77734375" style="17" customWidth="1"/>
    <col min="5900" max="5900" width="6.77734375" style="17" customWidth="1"/>
    <col min="5901" max="5901" width="6" style="17" customWidth="1"/>
    <col min="5902" max="5902" width="6.5546875" style="17" customWidth="1"/>
    <col min="5903" max="5903" width="6" style="17" customWidth="1"/>
    <col min="5904" max="5904" width="6.5546875" style="17" customWidth="1"/>
    <col min="5905" max="5905" width="6" style="17" customWidth="1"/>
    <col min="5906" max="5906" width="6.5546875" style="17" customWidth="1"/>
    <col min="5907" max="5907" width="6" style="17" customWidth="1"/>
    <col min="5908" max="5908" width="6.5546875" style="17" customWidth="1"/>
    <col min="5909" max="5909" width="6" style="17" customWidth="1"/>
    <col min="5910" max="5910" width="6.5546875" style="17" customWidth="1"/>
    <col min="5911" max="5911" width="6" style="17" customWidth="1"/>
    <col min="5912" max="5912" width="6.5546875" style="17" customWidth="1"/>
    <col min="5913" max="5913" width="6" style="17" customWidth="1"/>
    <col min="5914" max="5914" width="62.21875" style="17" customWidth="1"/>
    <col min="5915" max="5915" width="13.77734375" style="17" customWidth="1"/>
    <col min="5916" max="5916" width="9.44140625" style="17" customWidth="1"/>
    <col min="5917" max="6144" width="8.77734375" style="17"/>
    <col min="6145" max="6145" width="5.5546875" style="17" customWidth="1"/>
    <col min="6146" max="6146" width="15.44140625" style="17" customWidth="1"/>
    <col min="6147" max="6147" width="17.21875" style="17" customWidth="1"/>
    <col min="6148" max="6148" width="8.44140625" style="17" customWidth="1"/>
    <col min="6149" max="6149" width="7.77734375" style="17" customWidth="1"/>
    <col min="6150" max="6150" width="11.77734375" style="17" customWidth="1"/>
    <col min="6151" max="6151" width="14.5546875" style="17" customWidth="1"/>
    <col min="6152" max="6152" width="8.44140625" style="17" customWidth="1"/>
    <col min="6153" max="6153" width="11.77734375" style="17" customWidth="1"/>
    <col min="6154" max="6154" width="7.44140625" style="17" customWidth="1"/>
    <col min="6155" max="6155" width="20.77734375" style="17" customWidth="1"/>
    <col min="6156" max="6156" width="6.77734375" style="17" customWidth="1"/>
    <col min="6157" max="6157" width="6" style="17" customWidth="1"/>
    <col min="6158" max="6158" width="6.5546875" style="17" customWidth="1"/>
    <col min="6159" max="6159" width="6" style="17" customWidth="1"/>
    <col min="6160" max="6160" width="6.5546875" style="17" customWidth="1"/>
    <col min="6161" max="6161" width="6" style="17" customWidth="1"/>
    <col min="6162" max="6162" width="6.5546875" style="17" customWidth="1"/>
    <col min="6163" max="6163" width="6" style="17" customWidth="1"/>
    <col min="6164" max="6164" width="6.5546875" style="17" customWidth="1"/>
    <col min="6165" max="6165" width="6" style="17" customWidth="1"/>
    <col min="6166" max="6166" width="6.5546875" style="17" customWidth="1"/>
    <col min="6167" max="6167" width="6" style="17" customWidth="1"/>
    <col min="6168" max="6168" width="6.5546875" style="17" customWidth="1"/>
    <col min="6169" max="6169" width="6" style="17" customWidth="1"/>
    <col min="6170" max="6170" width="62.21875" style="17" customWidth="1"/>
    <col min="6171" max="6171" width="13.77734375" style="17" customWidth="1"/>
    <col min="6172" max="6172" width="9.44140625" style="17" customWidth="1"/>
    <col min="6173" max="6400" width="8.77734375" style="17"/>
    <col min="6401" max="6401" width="5.5546875" style="17" customWidth="1"/>
    <col min="6402" max="6402" width="15.44140625" style="17" customWidth="1"/>
    <col min="6403" max="6403" width="17.21875" style="17" customWidth="1"/>
    <col min="6404" max="6404" width="8.44140625" style="17" customWidth="1"/>
    <col min="6405" max="6405" width="7.77734375" style="17" customWidth="1"/>
    <col min="6406" max="6406" width="11.77734375" style="17" customWidth="1"/>
    <col min="6407" max="6407" width="14.5546875" style="17" customWidth="1"/>
    <col min="6408" max="6408" width="8.44140625" style="17" customWidth="1"/>
    <col min="6409" max="6409" width="11.77734375" style="17" customWidth="1"/>
    <col min="6410" max="6410" width="7.44140625" style="17" customWidth="1"/>
    <col min="6411" max="6411" width="20.77734375" style="17" customWidth="1"/>
    <col min="6412" max="6412" width="6.77734375" style="17" customWidth="1"/>
    <col min="6413" max="6413" width="6" style="17" customWidth="1"/>
    <col min="6414" max="6414" width="6.5546875" style="17" customWidth="1"/>
    <col min="6415" max="6415" width="6" style="17" customWidth="1"/>
    <col min="6416" max="6416" width="6.5546875" style="17" customWidth="1"/>
    <col min="6417" max="6417" width="6" style="17" customWidth="1"/>
    <col min="6418" max="6418" width="6.5546875" style="17" customWidth="1"/>
    <col min="6419" max="6419" width="6" style="17" customWidth="1"/>
    <col min="6420" max="6420" width="6.5546875" style="17" customWidth="1"/>
    <col min="6421" max="6421" width="6" style="17" customWidth="1"/>
    <col min="6422" max="6422" width="6.5546875" style="17" customWidth="1"/>
    <col min="6423" max="6423" width="6" style="17" customWidth="1"/>
    <col min="6424" max="6424" width="6.5546875" style="17" customWidth="1"/>
    <col min="6425" max="6425" width="6" style="17" customWidth="1"/>
    <col min="6426" max="6426" width="62.21875" style="17" customWidth="1"/>
    <col min="6427" max="6427" width="13.77734375" style="17" customWidth="1"/>
    <col min="6428" max="6428" width="9.44140625" style="17" customWidth="1"/>
    <col min="6429" max="6656" width="8.77734375" style="17"/>
    <col min="6657" max="6657" width="5.5546875" style="17" customWidth="1"/>
    <col min="6658" max="6658" width="15.44140625" style="17" customWidth="1"/>
    <col min="6659" max="6659" width="17.21875" style="17" customWidth="1"/>
    <col min="6660" max="6660" width="8.44140625" style="17" customWidth="1"/>
    <col min="6661" max="6661" width="7.77734375" style="17" customWidth="1"/>
    <col min="6662" max="6662" width="11.77734375" style="17" customWidth="1"/>
    <col min="6663" max="6663" width="14.5546875" style="17" customWidth="1"/>
    <col min="6664" max="6664" width="8.44140625" style="17" customWidth="1"/>
    <col min="6665" max="6665" width="11.77734375" style="17" customWidth="1"/>
    <col min="6666" max="6666" width="7.44140625" style="17" customWidth="1"/>
    <col min="6667" max="6667" width="20.77734375" style="17" customWidth="1"/>
    <col min="6668" max="6668" width="6.77734375" style="17" customWidth="1"/>
    <col min="6669" max="6669" width="6" style="17" customWidth="1"/>
    <col min="6670" max="6670" width="6.5546875" style="17" customWidth="1"/>
    <col min="6671" max="6671" width="6" style="17" customWidth="1"/>
    <col min="6672" max="6672" width="6.5546875" style="17" customWidth="1"/>
    <col min="6673" max="6673" width="6" style="17" customWidth="1"/>
    <col min="6674" max="6674" width="6.5546875" style="17" customWidth="1"/>
    <col min="6675" max="6675" width="6" style="17" customWidth="1"/>
    <col min="6676" max="6676" width="6.5546875" style="17" customWidth="1"/>
    <col min="6677" max="6677" width="6" style="17" customWidth="1"/>
    <col min="6678" max="6678" width="6.5546875" style="17" customWidth="1"/>
    <col min="6679" max="6679" width="6" style="17" customWidth="1"/>
    <col min="6680" max="6680" width="6.5546875" style="17" customWidth="1"/>
    <col min="6681" max="6681" width="6" style="17" customWidth="1"/>
    <col min="6682" max="6682" width="62.21875" style="17" customWidth="1"/>
    <col min="6683" max="6683" width="13.77734375" style="17" customWidth="1"/>
    <col min="6684" max="6684" width="9.44140625" style="17" customWidth="1"/>
    <col min="6685" max="6912" width="8.77734375" style="17"/>
    <col min="6913" max="6913" width="5.5546875" style="17" customWidth="1"/>
    <col min="6914" max="6914" width="15.44140625" style="17" customWidth="1"/>
    <col min="6915" max="6915" width="17.21875" style="17" customWidth="1"/>
    <col min="6916" max="6916" width="8.44140625" style="17" customWidth="1"/>
    <col min="6917" max="6917" width="7.77734375" style="17" customWidth="1"/>
    <col min="6918" max="6918" width="11.77734375" style="17" customWidth="1"/>
    <col min="6919" max="6919" width="14.5546875" style="17" customWidth="1"/>
    <col min="6920" max="6920" width="8.44140625" style="17" customWidth="1"/>
    <col min="6921" max="6921" width="11.77734375" style="17" customWidth="1"/>
    <col min="6922" max="6922" width="7.44140625" style="17" customWidth="1"/>
    <col min="6923" max="6923" width="20.77734375" style="17" customWidth="1"/>
    <col min="6924" max="6924" width="6.77734375" style="17" customWidth="1"/>
    <col min="6925" max="6925" width="6" style="17" customWidth="1"/>
    <col min="6926" max="6926" width="6.5546875" style="17" customWidth="1"/>
    <col min="6927" max="6927" width="6" style="17" customWidth="1"/>
    <col min="6928" max="6928" width="6.5546875" style="17" customWidth="1"/>
    <col min="6929" max="6929" width="6" style="17" customWidth="1"/>
    <col min="6930" max="6930" width="6.5546875" style="17" customWidth="1"/>
    <col min="6931" max="6931" width="6" style="17" customWidth="1"/>
    <col min="6932" max="6932" width="6.5546875" style="17" customWidth="1"/>
    <col min="6933" max="6933" width="6" style="17" customWidth="1"/>
    <col min="6934" max="6934" width="6.5546875" style="17" customWidth="1"/>
    <col min="6935" max="6935" width="6" style="17" customWidth="1"/>
    <col min="6936" max="6936" width="6.5546875" style="17" customWidth="1"/>
    <col min="6937" max="6937" width="6" style="17" customWidth="1"/>
    <col min="6938" max="6938" width="62.21875" style="17" customWidth="1"/>
    <col min="6939" max="6939" width="13.77734375" style="17" customWidth="1"/>
    <col min="6940" max="6940" width="9.44140625" style="17" customWidth="1"/>
    <col min="6941" max="7168" width="8.77734375" style="17"/>
    <col min="7169" max="7169" width="5.5546875" style="17" customWidth="1"/>
    <col min="7170" max="7170" width="15.44140625" style="17" customWidth="1"/>
    <col min="7171" max="7171" width="17.21875" style="17" customWidth="1"/>
    <col min="7172" max="7172" width="8.44140625" style="17" customWidth="1"/>
    <col min="7173" max="7173" width="7.77734375" style="17" customWidth="1"/>
    <col min="7174" max="7174" width="11.77734375" style="17" customWidth="1"/>
    <col min="7175" max="7175" width="14.5546875" style="17" customWidth="1"/>
    <col min="7176" max="7176" width="8.44140625" style="17" customWidth="1"/>
    <col min="7177" max="7177" width="11.77734375" style="17" customWidth="1"/>
    <col min="7178" max="7178" width="7.44140625" style="17" customWidth="1"/>
    <col min="7179" max="7179" width="20.77734375" style="17" customWidth="1"/>
    <col min="7180" max="7180" width="6.77734375" style="17" customWidth="1"/>
    <col min="7181" max="7181" width="6" style="17" customWidth="1"/>
    <col min="7182" max="7182" width="6.5546875" style="17" customWidth="1"/>
    <col min="7183" max="7183" width="6" style="17" customWidth="1"/>
    <col min="7184" max="7184" width="6.5546875" style="17" customWidth="1"/>
    <col min="7185" max="7185" width="6" style="17" customWidth="1"/>
    <col min="7186" max="7186" width="6.5546875" style="17" customWidth="1"/>
    <col min="7187" max="7187" width="6" style="17" customWidth="1"/>
    <col min="7188" max="7188" width="6.5546875" style="17" customWidth="1"/>
    <col min="7189" max="7189" width="6" style="17" customWidth="1"/>
    <col min="7190" max="7190" width="6.5546875" style="17" customWidth="1"/>
    <col min="7191" max="7191" width="6" style="17" customWidth="1"/>
    <col min="7192" max="7192" width="6.5546875" style="17" customWidth="1"/>
    <col min="7193" max="7193" width="6" style="17" customWidth="1"/>
    <col min="7194" max="7194" width="62.21875" style="17" customWidth="1"/>
    <col min="7195" max="7195" width="13.77734375" style="17" customWidth="1"/>
    <col min="7196" max="7196" width="9.44140625" style="17" customWidth="1"/>
    <col min="7197" max="7424" width="8.77734375" style="17"/>
    <col min="7425" max="7425" width="5.5546875" style="17" customWidth="1"/>
    <col min="7426" max="7426" width="15.44140625" style="17" customWidth="1"/>
    <col min="7427" max="7427" width="17.21875" style="17" customWidth="1"/>
    <col min="7428" max="7428" width="8.44140625" style="17" customWidth="1"/>
    <col min="7429" max="7429" width="7.77734375" style="17" customWidth="1"/>
    <col min="7430" max="7430" width="11.77734375" style="17" customWidth="1"/>
    <col min="7431" max="7431" width="14.5546875" style="17" customWidth="1"/>
    <col min="7432" max="7432" width="8.44140625" style="17" customWidth="1"/>
    <col min="7433" max="7433" width="11.77734375" style="17" customWidth="1"/>
    <col min="7434" max="7434" width="7.44140625" style="17" customWidth="1"/>
    <col min="7435" max="7435" width="20.77734375" style="17" customWidth="1"/>
    <col min="7436" max="7436" width="6.77734375" style="17" customWidth="1"/>
    <col min="7437" max="7437" width="6" style="17" customWidth="1"/>
    <col min="7438" max="7438" width="6.5546875" style="17" customWidth="1"/>
    <col min="7439" max="7439" width="6" style="17" customWidth="1"/>
    <col min="7440" max="7440" width="6.5546875" style="17" customWidth="1"/>
    <col min="7441" max="7441" width="6" style="17" customWidth="1"/>
    <col min="7442" max="7442" width="6.5546875" style="17" customWidth="1"/>
    <col min="7443" max="7443" width="6" style="17" customWidth="1"/>
    <col min="7444" max="7444" width="6.5546875" style="17" customWidth="1"/>
    <col min="7445" max="7445" width="6" style="17" customWidth="1"/>
    <col min="7446" max="7446" width="6.5546875" style="17" customWidth="1"/>
    <col min="7447" max="7447" width="6" style="17" customWidth="1"/>
    <col min="7448" max="7448" width="6.5546875" style="17" customWidth="1"/>
    <col min="7449" max="7449" width="6" style="17" customWidth="1"/>
    <col min="7450" max="7450" width="62.21875" style="17" customWidth="1"/>
    <col min="7451" max="7451" width="13.77734375" style="17" customWidth="1"/>
    <col min="7452" max="7452" width="9.44140625" style="17" customWidth="1"/>
    <col min="7453" max="7680" width="8.77734375" style="17"/>
    <col min="7681" max="7681" width="5.5546875" style="17" customWidth="1"/>
    <col min="7682" max="7682" width="15.44140625" style="17" customWidth="1"/>
    <col min="7683" max="7683" width="17.21875" style="17" customWidth="1"/>
    <col min="7684" max="7684" width="8.44140625" style="17" customWidth="1"/>
    <col min="7685" max="7685" width="7.77734375" style="17" customWidth="1"/>
    <col min="7686" max="7686" width="11.77734375" style="17" customWidth="1"/>
    <col min="7687" max="7687" width="14.5546875" style="17" customWidth="1"/>
    <col min="7688" max="7688" width="8.44140625" style="17" customWidth="1"/>
    <col min="7689" max="7689" width="11.77734375" style="17" customWidth="1"/>
    <col min="7690" max="7690" width="7.44140625" style="17" customWidth="1"/>
    <col min="7691" max="7691" width="20.77734375" style="17" customWidth="1"/>
    <col min="7692" max="7692" width="6.77734375" style="17" customWidth="1"/>
    <col min="7693" max="7693" width="6" style="17" customWidth="1"/>
    <col min="7694" max="7694" width="6.5546875" style="17" customWidth="1"/>
    <col min="7695" max="7695" width="6" style="17" customWidth="1"/>
    <col min="7696" max="7696" width="6.5546875" style="17" customWidth="1"/>
    <col min="7697" max="7697" width="6" style="17" customWidth="1"/>
    <col min="7698" max="7698" width="6.5546875" style="17" customWidth="1"/>
    <col min="7699" max="7699" width="6" style="17" customWidth="1"/>
    <col min="7700" max="7700" width="6.5546875" style="17" customWidth="1"/>
    <col min="7701" max="7701" width="6" style="17" customWidth="1"/>
    <col min="7702" max="7702" width="6.5546875" style="17" customWidth="1"/>
    <col min="7703" max="7703" width="6" style="17" customWidth="1"/>
    <col min="7704" max="7704" width="6.5546875" style="17" customWidth="1"/>
    <col min="7705" max="7705" width="6" style="17" customWidth="1"/>
    <col min="7706" max="7706" width="62.21875" style="17" customWidth="1"/>
    <col min="7707" max="7707" width="13.77734375" style="17" customWidth="1"/>
    <col min="7708" max="7708" width="9.44140625" style="17" customWidth="1"/>
    <col min="7709" max="7936" width="8.77734375" style="17"/>
    <col min="7937" max="7937" width="5.5546875" style="17" customWidth="1"/>
    <col min="7938" max="7938" width="15.44140625" style="17" customWidth="1"/>
    <col min="7939" max="7939" width="17.21875" style="17" customWidth="1"/>
    <col min="7940" max="7940" width="8.44140625" style="17" customWidth="1"/>
    <col min="7941" max="7941" width="7.77734375" style="17" customWidth="1"/>
    <col min="7942" max="7942" width="11.77734375" style="17" customWidth="1"/>
    <col min="7943" max="7943" width="14.5546875" style="17" customWidth="1"/>
    <col min="7944" max="7944" width="8.44140625" style="17" customWidth="1"/>
    <col min="7945" max="7945" width="11.77734375" style="17" customWidth="1"/>
    <col min="7946" max="7946" width="7.44140625" style="17" customWidth="1"/>
    <col min="7947" max="7947" width="20.77734375" style="17" customWidth="1"/>
    <col min="7948" max="7948" width="6.77734375" style="17" customWidth="1"/>
    <col min="7949" max="7949" width="6" style="17" customWidth="1"/>
    <col min="7950" max="7950" width="6.5546875" style="17" customWidth="1"/>
    <col min="7951" max="7951" width="6" style="17" customWidth="1"/>
    <col min="7952" max="7952" width="6.5546875" style="17" customWidth="1"/>
    <col min="7953" max="7953" width="6" style="17" customWidth="1"/>
    <col min="7954" max="7954" width="6.5546875" style="17" customWidth="1"/>
    <col min="7955" max="7955" width="6" style="17" customWidth="1"/>
    <col min="7956" max="7956" width="6.5546875" style="17" customWidth="1"/>
    <col min="7957" max="7957" width="6" style="17" customWidth="1"/>
    <col min="7958" max="7958" width="6.5546875" style="17" customWidth="1"/>
    <col min="7959" max="7959" width="6" style="17" customWidth="1"/>
    <col min="7960" max="7960" width="6.5546875" style="17" customWidth="1"/>
    <col min="7961" max="7961" width="6" style="17" customWidth="1"/>
    <col min="7962" max="7962" width="62.21875" style="17" customWidth="1"/>
    <col min="7963" max="7963" width="13.77734375" style="17" customWidth="1"/>
    <col min="7964" max="7964" width="9.44140625" style="17" customWidth="1"/>
    <col min="7965" max="8192" width="8.77734375" style="17"/>
    <col min="8193" max="8193" width="5.5546875" style="17" customWidth="1"/>
    <col min="8194" max="8194" width="15.44140625" style="17" customWidth="1"/>
    <col min="8195" max="8195" width="17.21875" style="17" customWidth="1"/>
    <col min="8196" max="8196" width="8.44140625" style="17" customWidth="1"/>
    <col min="8197" max="8197" width="7.77734375" style="17" customWidth="1"/>
    <col min="8198" max="8198" width="11.77734375" style="17" customWidth="1"/>
    <col min="8199" max="8199" width="14.5546875" style="17" customWidth="1"/>
    <col min="8200" max="8200" width="8.44140625" style="17" customWidth="1"/>
    <col min="8201" max="8201" width="11.77734375" style="17" customWidth="1"/>
    <col min="8202" max="8202" width="7.44140625" style="17" customWidth="1"/>
    <col min="8203" max="8203" width="20.77734375" style="17" customWidth="1"/>
    <col min="8204" max="8204" width="6.77734375" style="17" customWidth="1"/>
    <col min="8205" max="8205" width="6" style="17" customWidth="1"/>
    <col min="8206" max="8206" width="6.5546875" style="17" customWidth="1"/>
    <col min="8207" max="8207" width="6" style="17" customWidth="1"/>
    <col min="8208" max="8208" width="6.5546875" style="17" customWidth="1"/>
    <col min="8209" max="8209" width="6" style="17" customWidth="1"/>
    <col min="8210" max="8210" width="6.5546875" style="17" customWidth="1"/>
    <col min="8211" max="8211" width="6" style="17" customWidth="1"/>
    <col min="8212" max="8212" width="6.5546875" style="17" customWidth="1"/>
    <col min="8213" max="8213" width="6" style="17" customWidth="1"/>
    <col min="8214" max="8214" width="6.5546875" style="17" customWidth="1"/>
    <col min="8215" max="8215" width="6" style="17" customWidth="1"/>
    <col min="8216" max="8216" width="6.5546875" style="17" customWidth="1"/>
    <col min="8217" max="8217" width="6" style="17" customWidth="1"/>
    <col min="8218" max="8218" width="62.21875" style="17" customWidth="1"/>
    <col min="8219" max="8219" width="13.77734375" style="17" customWidth="1"/>
    <col min="8220" max="8220" width="9.44140625" style="17" customWidth="1"/>
    <col min="8221" max="8448" width="8.77734375" style="17"/>
    <col min="8449" max="8449" width="5.5546875" style="17" customWidth="1"/>
    <col min="8450" max="8450" width="15.44140625" style="17" customWidth="1"/>
    <col min="8451" max="8451" width="17.21875" style="17" customWidth="1"/>
    <col min="8452" max="8452" width="8.44140625" style="17" customWidth="1"/>
    <col min="8453" max="8453" width="7.77734375" style="17" customWidth="1"/>
    <col min="8454" max="8454" width="11.77734375" style="17" customWidth="1"/>
    <col min="8455" max="8455" width="14.5546875" style="17" customWidth="1"/>
    <col min="8456" max="8456" width="8.44140625" style="17" customWidth="1"/>
    <col min="8457" max="8457" width="11.77734375" style="17" customWidth="1"/>
    <col min="8458" max="8458" width="7.44140625" style="17" customWidth="1"/>
    <col min="8459" max="8459" width="20.77734375" style="17" customWidth="1"/>
    <col min="8460" max="8460" width="6.77734375" style="17" customWidth="1"/>
    <col min="8461" max="8461" width="6" style="17" customWidth="1"/>
    <col min="8462" max="8462" width="6.5546875" style="17" customWidth="1"/>
    <col min="8463" max="8463" width="6" style="17" customWidth="1"/>
    <col min="8464" max="8464" width="6.5546875" style="17" customWidth="1"/>
    <col min="8465" max="8465" width="6" style="17" customWidth="1"/>
    <col min="8466" max="8466" width="6.5546875" style="17" customWidth="1"/>
    <col min="8467" max="8467" width="6" style="17" customWidth="1"/>
    <col min="8468" max="8468" width="6.5546875" style="17" customWidth="1"/>
    <col min="8469" max="8469" width="6" style="17" customWidth="1"/>
    <col min="8470" max="8470" width="6.5546875" style="17" customWidth="1"/>
    <col min="8471" max="8471" width="6" style="17" customWidth="1"/>
    <col min="8472" max="8472" width="6.5546875" style="17" customWidth="1"/>
    <col min="8473" max="8473" width="6" style="17" customWidth="1"/>
    <col min="8474" max="8474" width="62.21875" style="17" customWidth="1"/>
    <col min="8475" max="8475" width="13.77734375" style="17" customWidth="1"/>
    <col min="8476" max="8476" width="9.44140625" style="17" customWidth="1"/>
    <col min="8477" max="8704" width="8.77734375" style="17"/>
    <col min="8705" max="8705" width="5.5546875" style="17" customWidth="1"/>
    <col min="8706" max="8706" width="15.44140625" style="17" customWidth="1"/>
    <col min="8707" max="8707" width="17.21875" style="17" customWidth="1"/>
    <col min="8708" max="8708" width="8.44140625" style="17" customWidth="1"/>
    <col min="8709" max="8709" width="7.77734375" style="17" customWidth="1"/>
    <col min="8710" max="8710" width="11.77734375" style="17" customWidth="1"/>
    <col min="8711" max="8711" width="14.5546875" style="17" customWidth="1"/>
    <col min="8712" max="8712" width="8.44140625" style="17" customWidth="1"/>
    <col min="8713" max="8713" width="11.77734375" style="17" customWidth="1"/>
    <col min="8714" max="8714" width="7.44140625" style="17" customWidth="1"/>
    <col min="8715" max="8715" width="20.77734375" style="17" customWidth="1"/>
    <col min="8716" max="8716" width="6.77734375" style="17" customWidth="1"/>
    <col min="8717" max="8717" width="6" style="17" customWidth="1"/>
    <col min="8718" max="8718" width="6.5546875" style="17" customWidth="1"/>
    <col min="8719" max="8719" width="6" style="17" customWidth="1"/>
    <col min="8720" max="8720" width="6.5546875" style="17" customWidth="1"/>
    <col min="8721" max="8721" width="6" style="17" customWidth="1"/>
    <col min="8722" max="8722" width="6.5546875" style="17" customWidth="1"/>
    <col min="8723" max="8723" width="6" style="17" customWidth="1"/>
    <col min="8724" max="8724" width="6.5546875" style="17" customWidth="1"/>
    <col min="8725" max="8725" width="6" style="17" customWidth="1"/>
    <col min="8726" max="8726" width="6.5546875" style="17" customWidth="1"/>
    <col min="8727" max="8727" width="6" style="17" customWidth="1"/>
    <col min="8728" max="8728" width="6.5546875" style="17" customWidth="1"/>
    <col min="8729" max="8729" width="6" style="17" customWidth="1"/>
    <col min="8730" max="8730" width="62.21875" style="17" customWidth="1"/>
    <col min="8731" max="8731" width="13.77734375" style="17" customWidth="1"/>
    <col min="8732" max="8732" width="9.44140625" style="17" customWidth="1"/>
    <col min="8733" max="8960" width="8.77734375" style="17"/>
    <col min="8961" max="8961" width="5.5546875" style="17" customWidth="1"/>
    <col min="8962" max="8962" width="15.44140625" style="17" customWidth="1"/>
    <col min="8963" max="8963" width="17.21875" style="17" customWidth="1"/>
    <col min="8964" max="8964" width="8.44140625" style="17" customWidth="1"/>
    <col min="8965" max="8965" width="7.77734375" style="17" customWidth="1"/>
    <col min="8966" max="8966" width="11.77734375" style="17" customWidth="1"/>
    <col min="8967" max="8967" width="14.5546875" style="17" customWidth="1"/>
    <col min="8968" max="8968" width="8.44140625" style="17" customWidth="1"/>
    <col min="8969" max="8969" width="11.77734375" style="17" customWidth="1"/>
    <col min="8970" max="8970" width="7.44140625" style="17" customWidth="1"/>
    <col min="8971" max="8971" width="20.77734375" style="17" customWidth="1"/>
    <col min="8972" max="8972" width="6.77734375" style="17" customWidth="1"/>
    <col min="8973" max="8973" width="6" style="17" customWidth="1"/>
    <col min="8974" max="8974" width="6.5546875" style="17" customWidth="1"/>
    <col min="8975" max="8975" width="6" style="17" customWidth="1"/>
    <col min="8976" max="8976" width="6.5546875" style="17" customWidth="1"/>
    <col min="8977" max="8977" width="6" style="17" customWidth="1"/>
    <col min="8978" max="8978" width="6.5546875" style="17" customWidth="1"/>
    <col min="8979" max="8979" width="6" style="17" customWidth="1"/>
    <col min="8980" max="8980" width="6.5546875" style="17" customWidth="1"/>
    <col min="8981" max="8981" width="6" style="17" customWidth="1"/>
    <col min="8982" max="8982" width="6.5546875" style="17" customWidth="1"/>
    <col min="8983" max="8983" width="6" style="17" customWidth="1"/>
    <col min="8984" max="8984" width="6.5546875" style="17" customWidth="1"/>
    <col min="8985" max="8985" width="6" style="17" customWidth="1"/>
    <col min="8986" max="8986" width="62.21875" style="17" customWidth="1"/>
    <col min="8987" max="8987" width="13.77734375" style="17" customWidth="1"/>
    <col min="8988" max="8988" width="9.44140625" style="17" customWidth="1"/>
    <col min="8989" max="9216" width="8.77734375" style="17"/>
    <col min="9217" max="9217" width="5.5546875" style="17" customWidth="1"/>
    <col min="9218" max="9218" width="15.44140625" style="17" customWidth="1"/>
    <col min="9219" max="9219" width="17.21875" style="17" customWidth="1"/>
    <col min="9220" max="9220" width="8.44140625" style="17" customWidth="1"/>
    <col min="9221" max="9221" width="7.77734375" style="17" customWidth="1"/>
    <col min="9222" max="9222" width="11.77734375" style="17" customWidth="1"/>
    <col min="9223" max="9223" width="14.5546875" style="17" customWidth="1"/>
    <col min="9224" max="9224" width="8.44140625" style="17" customWidth="1"/>
    <col min="9225" max="9225" width="11.77734375" style="17" customWidth="1"/>
    <col min="9226" max="9226" width="7.44140625" style="17" customWidth="1"/>
    <col min="9227" max="9227" width="20.77734375" style="17" customWidth="1"/>
    <col min="9228" max="9228" width="6.77734375" style="17" customWidth="1"/>
    <col min="9229" max="9229" width="6" style="17" customWidth="1"/>
    <col min="9230" max="9230" width="6.5546875" style="17" customWidth="1"/>
    <col min="9231" max="9231" width="6" style="17" customWidth="1"/>
    <col min="9232" max="9232" width="6.5546875" style="17" customWidth="1"/>
    <col min="9233" max="9233" width="6" style="17" customWidth="1"/>
    <col min="9234" max="9234" width="6.5546875" style="17" customWidth="1"/>
    <col min="9235" max="9235" width="6" style="17" customWidth="1"/>
    <col min="9236" max="9236" width="6.5546875" style="17" customWidth="1"/>
    <col min="9237" max="9237" width="6" style="17" customWidth="1"/>
    <col min="9238" max="9238" width="6.5546875" style="17" customWidth="1"/>
    <col min="9239" max="9239" width="6" style="17" customWidth="1"/>
    <col min="9240" max="9240" width="6.5546875" style="17" customWidth="1"/>
    <col min="9241" max="9241" width="6" style="17" customWidth="1"/>
    <col min="9242" max="9242" width="62.21875" style="17" customWidth="1"/>
    <col min="9243" max="9243" width="13.77734375" style="17" customWidth="1"/>
    <col min="9244" max="9244" width="9.44140625" style="17" customWidth="1"/>
    <col min="9245" max="9472" width="8.77734375" style="17"/>
    <col min="9473" max="9473" width="5.5546875" style="17" customWidth="1"/>
    <col min="9474" max="9474" width="15.44140625" style="17" customWidth="1"/>
    <col min="9475" max="9475" width="17.21875" style="17" customWidth="1"/>
    <col min="9476" max="9476" width="8.44140625" style="17" customWidth="1"/>
    <col min="9477" max="9477" width="7.77734375" style="17" customWidth="1"/>
    <col min="9478" max="9478" width="11.77734375" style="17" customWidth="1"/>
    <col min="9479" max="9479" width="14.5546875" style="17" customWidth="1"/>
    <col min="9480" max="9480" width="8.44140625" style="17" customWidth="1"/>
    <col min="9481" max="9481" width="11.77734375" style="17" customWidth="1"/>
    <col min="9482" max="9482" width="7.44140625" style="17" customWidth="1"/>
    <col min="9483" max="9483" width="20.77734375" style="17" customWidth="1"/>
    <col min="9484" max="9484" width="6.77734375" style="17" customWidth="1"/>
    <col min="9485" max="9485" width="6" style="17" customWidth="1"/>
    <col min="9486" max="9486" width="6.5546875" style="17" customWidth="1"/>
    <col min="9487" max="9487" width="6" style="17" customWidth="1"/>
    <col min="9488" max="9488" width="6.5546875" style="17" customWidth="1"/>
    <col min="9489" max="9489" width="6" style="17" customWidth="1"/>
    <col min="9490" max="9490" width="6.5546875" style="17" customWidth="1"/>
    <col min="9491" max="9491" width="6" style="17" customWidth="1"/>
    <col min="9492" max="9492" width="6.5546875" style="17" customWidth="1"/>
    <col min="9493" max="9493" width="6" style="17" customWidth="1"/>
    <col min="9494" max="9494" width="6.5546875" style="17" customWidth="1"/>
    <col min="9495" max="9495" width="6" style="17" customWidth="1"/>
    <col min="9496" max="9496" width="6.5546875" style="17" customWidth="1"/>
    <col min="9497" max="9497" width="6" style="17" customWidth="1"/>
    <col min="9498" max="9498" width="62.21875" style="17" customWidth="1"/>
    <col min="9499" max="9499" width="13.77734375" style="17" customWidth="1"/>
    <col min="9500" max="9500" width="9.44140625" style="17" customWidth="1"/>
    <col min="9501" max="9728" width="8.77734375" style="17"/>
    <col min="9729" max="9729" width="5.5546875" style="17" customWidth="1"/>
    <col min="9730" max="9730" width="15.44140625" style="17" customWidth="1"/>
    <col min="9731" max="9731" width="17.21875" style="17" customWidth="1"/>
    <col min="9732" max="9732" width="8.44140625" style="17" customWidth="1"/>
    <col min="9733" max="9733" width="7.77734375" style="17" customWidth="1"/>
    <col min="9734" max="9734" width="11.77734375" style="17" customWidth="1"/>
    <col min="9735" max="9735" width="14.5546875" style="17" customWidth="1"/>
    <col min="9736" max="9736" width="8.44140625" style="17" customWidth="1"/>
    <col min="9737" max="9737" width="11.77734375" style="17" customWidth="1"/>
    <col min="9738" max="9738" width="7.44140625" style="17" customWidth="1"/>
    <col min="9739" max="9739" width="20.77734375" style="17" customWidth="1"/>
    <col min="9740" max="9740" width="6.77734375" style="17" customWidth="1"/>
    <col min="9741" max="9741" width="6" style="17" customWidth="1"/>
    <col min="9742" max="9742" width="6.5546875" style="17" customWidth="1"/>
    <col min="9743" max="9743" width="6" style="17" customWidth="1"/>
    <col min="9744" max="9744" width="6.5546875" style="17" customWidth="1"/>
    <col min="9745" max="9745" width="6" style="17" customWidth="1"/>
    <col min="9746" max="9746" width="6.5546875" style="17" customWidth="1"/>
    <col min="9747" max="9747" width="6" style="17" customWidth="1"/>
    <col min="9748" max="9748" width="6.5546875" style="17" customWidth="1"/>
    <col min="9749" max="9749" width="6" style="17" customWidth="1"/>
    <col min="9750" max="9750" width="6.5546875" style="17" customWidth="1"/>
    <col min="9751" max="9751" width="6" style="17" customWidth="1"/>
    <col min="9752" max="9752" width="6.5546875" style="17" customWidth="1"/>
    <col min="9753" max="9753" width="6" style="17" customWidth="1"/>
    <col min="9754" max="9754" width="62.21875" style="17" customWidth="1"/>
    <col min="9755" max="9755" width="13.77734375" style="17" customWidth="1"/>
    <col min="9756" max="9756" width="9.44140625" style="17" customWidth="1"/>
    <col min="9757" max="9984" width="8.77734375" style="17"/>
    <col min="9985" max="9985" width="5.5546875" style="17" customWidth="1"/>
    <col min="9986" max="9986" width="15.44140625" style="17" customWidth="1"/>
    <col min="9987" max="9987" width="17.21875" style="17" customWidth="1"/>
    <col min="9988" max="9988" width="8.44140625" style="17" customWidth="1"/>
    <col min="9989" max="9989" width="7.77734375" style="17" customWidth="1"/>
    <col min="9990" max="9990" width="11.77734375" style="17" customWidth="1"/>
    <col min="9991" max="9991" width="14.5546875" style="17" customWidth="1"/>
    <col min="9992" max="9992" width="8.44140625" style="17" customWidth="1"/>
    <col min="9993" max="9993" width="11.77734375" style="17" customWidth="1"/>
    <col min="9994" max="9994" width="7.44140625" style="17" customWidth="1"/>
    <col min="9995" max="9995" width="20.77734375" style="17" customWidth="1"/>
    <col min="9996" max="9996" width="6.77734375" style="17" customWidth="1"/>
    <col min="9997" max="9997" width="6" style="17" customWidth="1"/>
    <col min="9998" max="9998" width="6.5546875" style="17" customWidth="1"/>
    <col min="9999" max="9999" width="6" style="17" customWidth="1"/>
    <col min="10000" max="10000" width="6.5546875" style="17" customWidth="1"/>
    <col min="10001" max="10001" width="6" style="17" customWidth="1"/>
    <col min="10002" max="10002" width="6.5546875" style="17" customWidth="1"/>
    <col min="10003" max="10003" width="6" style="17" customWidth="1"/>
    <col min="10004" max="10004" width="6.5546875" style="17" customWidth="1"/>
    <col min="10005" max="10005" width="6" style="17" customWidth="1"/>
    <col min="10006" max="10006" width="6.5546875" style="17" customWidth="1"/>
    <col min="10007" max="10007" width="6" style="17" customWidth="1"/>
    <col min="10008" max="10008" width="6.5546875" style="17" customWidth="1"/>
    <col min="10009" max="10009" width="6" style="17" customWidth="1"/>
    <col min="10010" max="10010" width="62.21875" style="17" customWidth="1"/>
    <col min="10011" max="10011" width="13.77734375" style="17" customWidth="1"/>
    <col min="10012" max="10012" width="9.44140625" style="17" customWidth="1"/>
    <col min="10013" max="10240" width="8.77734375" style="17"/>
    <col min="10241" max="10241" width="5.5546875" style="17" customWidth="1"/>
    <col min="10242" max="10242" width="15.44140625" style="17" customWidth="1"/>
    <col min="10243" max="10243" width="17.21875" style="17" customWidth="1"/>
    <col min="10244" max="10244" width="8.44140625" style="17" customWidth="1"/>
    <col min="10245" max="10245" width="7.77734375" style="17" customWidth="1"/>
    <col min="10246" max="10246" width="11.77734375" style="17" customWidth="1"/>
    <col min="10247" max="10247" width="14.5546875" style="17" customWidth="1"/>
    <col min="10248" max="10248" width="8.44140625" style="17" customWidth="1"/>
    <col min="10249" max="10249" width="11.77734375" style="17" customWidth="1"/>
    <col min="10250" max="10250" width="7.44140625" style="17" customWidth="1"/>
    <col min="10251" max="10251" width="20.77734375" style="17" customWidth="1"/>
    <col min="10252" max="10252" width="6.77734375" style="17" customWidth="1"/>
    <col min="10253" max="10253" width="6" style="17" customWidth="1"/>
    <col min="10254" max="10254" width="6.5546875" style="17" customWidth="1"/>
    <col min="10255" max="10255" width="6" style="17" customWidth="1"/>
    <col min="10256" max="10256" width="6.5546875" style="17" customWidth="1"/>
    <col min="10257" max="10257" width="6" style="17" customWidth="1"/>
    <col min="10258" max="10258" width="6.5546875" style="17" customWidth="1"/>
    <col min="10259" max="10259" width="6" style="17" customWidth="1"/>
    <col min="10260" max="10260" width="6.5546875" style="17" customWidth="1"/>
    <col min="10261" max="10261" width="6" style="17" customWidth="1"/>
    <col min="10262" max="10262" width="6.5546875" style="17" customWidth="1"/>
    <col min="10263" max="10263" width="6" style="17" customWidth="1"/>
    <col min="10264" max="10264" width="6.5546875" style="17" customWidth="1"/>
    <col min="10265" max="10265" width="6" style="17" customWidth="1"/>
    <col min="10266" max="10266" width="62.21875" style="17" customWidth="1"/>
    <col min="10267" max="10267" width="13.77734375" style="17" customWidth="1"/>
    <col min="10268" max="10268" width="9.44140625" style="17" customWidth="1"/>
    <col min="10269" max="10496" width="8.77734375" style="17"/>
    <col min="10497" max="10497" width="5.5546875" style="17" customWidth="1"/>
    <col min="10498" max="10498" width="15.44140625" style="17" customWidth="1"/>
    <col min="10499" max="10499" width="17.21875" style="17" customWidth="1"/>
    <col min="10500" max="10500" width="8.44140625" style="17" customWidth="1"/>
    <col min="10501" max="10501" width="7.77734375" style="17" customWidth="1"/>
    <col min="10502" max="10502" width="11.77734375" style="17" customWidth="1"/>
    <col min="10503" max="10503" width="14.5546875" style="17" customWidth="1"/>
    <col min="10504" max="10504" width="8.44140625" style="17" customWidth="1"/>
    <col min="10505" max="10505" width="11.77734375" style="17" customWidth="1"/>
    <col min="10506" max="10506" width="7.44140625" style="17" customWidth="1"/>
    <col min="10507" max="10507" width="20.77734375" style="17" customWidth="1"/>
    <col min="10508" max="10508" width="6.77734375" style="17" customWidth="1"/>
    <col min="10509" max="10509" width="6" style="17" customWidth="1"/>
    <col min="10510" max="10510" width="6.5546875" style="17" customWidth="1"/>
    <col min="10511" max="10511" width="6" style="17" customWidth="1"/>
    <col min="10512" max="10512" width="6.5546875" style="17" customWidth="1"/>
    <col min="10513" max="10513" width="6" style="17" customWidth="1"/>
    <col min="10514" max="10514" width="6.5546875" style="17" customWidth="1"/>
    <col min="10515" max="10515" width="6" style="17" customWidth="1"/>
    <col min="10516" max="10516" width="6.5546875" style="17" customWidth="1"/>
    <col min="10517" max="10517" width="6" style="17" customWidth="1"/>
    <col min="10518" max="10518" width="6.5546875" style="17" customWidth="1"/>
    <col min="10519" max="10519" width="6" style="17" customWidth="1"/>
    <col min="10520" max="10520" width="6.5546875" style="17" customWidth="1"/>
    <col min="10521" max="10521" width="6" style="17" customWidth="1"/>
    <col min="10522" max="10522" width="62.21875" style="17" customWidth="1"/>
    <col min="10523" max="10523" width="13.77734375" style="17" customWidth="1"/>
    <col min="10524" max="10524" width="9.44140625" style="17" customWidth="1"/>
    <col min="10525" max="10752" width="8.77734375" style="17"/>
    <col min="10753" max="10753" width="5.5546875" style="17" customWidth="1"/>
    <col min="10754" max="10754" width="15.44140625" style="17" customWidth="1"/>
    <col min="10755" max="10755" width="17.21875" style="17" customWidth="1"/>
    <col min="10756" max="10756" width="8.44140625" style="17" customWidth="1"/>
    <col min="10757" max="10757" width="7.77734375" style="17" customWidth="1"/>
    <col min="10758" max="10758" width="11.77734375" style="17" customWidth="1"/>
    <col min="10759" max="10759" width="14.5546875" style="17" customWidth="1"/>
    <col min="10760" max="10760" width="8.44140625" style="17" customWidth="1"/>
    <col min="10761" max="10761" width="11.77734375" style="17" customWidth="1"/>
    <col min="10762" max="10762" width="7.44140625" style="17" customWidth="1"/>
    <col min="10763" max="10763" width="20.77734375" style="17" customWidth="1"/>
    <col min="10764" max="10764" width="6.77734375" style="17" customWidth="1"/>
    <col min="10765" max="10765" width="6" style="17" customWidth="1"/>
    <col min="10766" max="10766" width="6.5546875" style="17" customWidth="1"/>
    <col min="10767" max="10767" width="6" style="17" customWidth="1"/>
    <col min="10768" max="10768" width="6.5546875" style="17" customWidth="1"/>
    <col min="10769" max="10769" width="6" style="17" customWidth="1"/>
    <col min="10770" max="10770" width="6.5546875" style="17" customWidth="1"/>
    <col min="10771" max="10771" width="6" style="17" customWidth="1"/>
    <col min="10772" max="10772" width="6.5546875" style="17" customWidth="1"/>
    <col min="10773" max="10773" width="6" style="17" customWidth="1"/>
    <col min="10774" max="10774" width="6.5546875" style="17" customWidth="1"/>
    <col min="10775" max="10775" width="6" style="17" customWidth="1"/>
    <col min="10776" max="10776" width="6.5546875" style="17" customWidth="1"/>
    <col min="10777" max="10777" width="6" style="17" customWidth="1"/>
    <col min="10778" max="10778" width="62.21875" style="17" customWidth="1"/>
    <col min="10779" max="10779" width="13.77734375" style="17" customWidth="1"/>
    <col min="10780" max="10780" width="9.44140625" style="17" customWidth="1"/>
    <col min="10781" max="11008" width="8.77734375" style="17"/>
    <col min="11009" max="11009" width="5.5546875" style="17" customWidth="1"/>
    <col min="11010" max="11010" width="15.44140625" style="17" customWidth="1"/>
    <col min="11011" max="11011" width="17.21875" style="17" customWidth="1"/>
    <col min="11012" max="11012" width="8.44140625" style="17" customWidth="1"/>
    <col min="11013" max="11013" width="7.77734375" style="17" customWidth="1"/>
    <col min="11014" max="11014" width="11.77734375" style="17" customWidth="1"/>
    <col min="11015" max="11015" width="14.5546875" style="17" customWidth="1"/>
    <col min="11016" max="11016" width="8.44140625" style="17" customWidth="1"/>
    <col min="11017" max="11017" width="11.77734375" style="17" customWidth="1"/>
    <col min="11018" max="11018" width="7.44140625" style="17" customWidth="1"/>
    <col min="11019" max="11019" width="20.77734375" style="17" customWidth="1"/>
    <col min="11020" max="11020" width="6.77734375" style="17" customWidth="1"/>
    <col min="11021" max="11021" width="6" style="17" customWidth="1"/>
    <col min="11022" max="11022" width="6.5546875" style="17" customWidth="1"/>
    <col min="11023" max="11023" width="6" style="17" customWidth="1"/>
    <col min="11024" max="11024" width="6.5546875" style="17" customWidth="1"/>
    <col min="11025" max="11025" width="6" style="17" customWidth="1"/>
    <col min="11026" max="11026" width="6.5546875" style="17" customWidth="1"/>
    <col min="11027" max="11027" width="6" style="17" customWidth="1"/>
    <col min="11028" max="11028" width="6.5546875" style="17" customWidth="1"/>
    <col min="11029" max="11029" width="6" style="17" customWidth="1"/>
    <col min="11030" max="11030" width="6.5546875" style="17" customWidth="1"/>
    <col min="11031" max="11031" width="6" style="17" customWidth="1"/>
    <col min="11032" max="11032" width="6.5546875" style="17" customWidth="1"/>
    <col min="11033" max="11033" width="6" style="17" customWidth="1"/>
    <col min="11034" max="11034" width="62.21875" style="17" customWidth="1"/>
    <col min="11035" max="11035" width="13.77734375" style="17" customWidth="1"/>
    <col min="11036" max="11036" width="9.44140625" style="17" customWidth="1"/>
    <col min="11037" max="11264" width="8.77734375" style="17"/>
    <col min="11265" max="11265" width="5.5546875" style="17" customWidth="1"/>
    <col min="11266" max="11266" width="15.44140625" style="17" customWidth="1"/>
    <col min="11267" max="11267" width="17.21875" style="17" customWidth="1"/>
    <col min="11268" max="11268" width="8.44140625" style="17" customWidth="1"/>
    <col min="11269" max="11269" width="7.77734375" style="17" customWidth="1"/>
    <col min="11270" max="11270" width="11.77734375" style="17" customWidth="1"/>
    <col min="11271" max="11271" width="14.5546875" style="17" customWidth="1"/>
    <col min="11272" max="11272" width="8.44140625" style="17" customWidth="1"/>
    <col min="11273" max="11273" width="11.77734375" style="17" customWidth="1"/>
    <col min="11274" max="11274" width="7.44140625" style="17" customWidth="1"/>
    <col min="11275" max="11275" width="20.77734375" style="17" customWidth="1"/>
    <col min="11276" max="11276" width="6.77734375" style="17" customWidth="1"/>
    <col min="11277" max="11277" width="6" style="17" customWidth="1"/>
    <col min="11278" max="11278" width="6.5546875" style="17" customWidth="1"/>
    <col min="11279" max="11279" width="6" style="17" customWidth="1"/>
    <col min="11280" max="11280" width="6.5546875" style="17" customWidth="1"/>
    <col min="11281" max="11281" width="6" style="17" customWidth="1"/>
    <col min="11282" max="11282" width="6.5546875" style="17" customWidth="1"/>
    <col min="11283" max="11283" width="6" style="17" customWidth="1"/>
    <col min="11284" max="11284" width="6.5546875" style="17" customWidth="1"/>
    <col min="11285" max="11285" width="6" style="17" customWidth="1"/>
    <col min="11286" max="11286" width="6.5546875" style="17" customWidth="1"/>
    <col min="11287" max="11287" width="6" style="17" customWidth="1"/>
    <col min="11288" max="11288" width="6.5546875" style="17" customWidth="1"/>
    <col min="11289" max="11289" width="6" style="17" customWidth="1"/>
    <col min="11290" max="11290" width="62.21875" style="17" customWidth="1"/>
    <col min="11291" max="11291" width="13.77734375" style="17" customWidth="1"/>
    <col min="11292" max="11292" width="9.44140625" style="17" customWidth="1"/>
    <col min="11293" max="11520" width="8.77734375" style="17"/>
    <col min="11521" max="11521" width="5.5546875" style="17" customWidth="1"/>
    <col min="11522" max="11522" width="15.44140625" style="17" customWidth="1"/>
    <col min="11523" max="11523" width="17.21875" style="17" customWidth="1"/>
    <col min="11524" max="11524" width="8.44140625" style="17" customWidth="1"/>
    <col min="11525" max="11525" width="7.77734375" style="17" customWidth="1"/>
    <col min="11526" max="11526" width="11.77734375" style="17" customWidth="1"/>
    <col min="11527" max="11527" width="14.5546875" style="17" customWidth="1"/>
    <col min="11528" max="11528" width="8.44140625" style="17" customWidth="1"/>
    <col min="11529" max="11529" width="11.77734375" style="17" customWidth="1"/>
    <col min="11530" max="11530" width="7.44140625" style="17" customWidth="1"/>
    <col min="11531" max="11531" width="20.77734375" style="17" customWidth="1"/>
    <col min="11532" max="11532" width="6.77734375" style="17" customWidth="1"/>
    <col min="11533" max="11533" width="6" style="17" customWidth="1"/>
    <col min="11534" max="11534" width="6.5546875" style="17" customWidth="1"/>
    <col min="11535" max="11535" width="6" style="17" customWidth="1"/>
    <col min="11536" max="11536" width="6.5546875" style="17" customWidth="1"/>
    <col min="11537" max="11537" width="6" style="17" customWidth="1"/>
    <col min="11538" max="11538" width="6.5546875" style="17" customWidth="1"/>
    <col min="11539" max="11539" width="6" style="17" customWidth="1"/>
    <col min="11540" max="11540" width="6.5546875" style="17" customWidth="1"/>
    <col min="11541" max="11541" width="6" style="17" customWidth="1"/>
    <col min="11542" max="11542" width="6.5546875" style="17" customWidth="1"/>
    <col min="11543" max="11543" width="6" style="17" customWidth="1"/>
    <col min="11544" max="11544" width="6.5546875" style="17" customWidth="1"/>
    <col min="11545" max="11545" width="6" style="17" customWidth="1"/>
    <col min="11546" max="11546" width="62.21875" style="17" customWidth="1"/>
    <col min="11547" max="11547" width="13.77734375" style="17" customWidth="1"/>
    <col min="11548" max="11548" width="9.44140625" style="17" customWidth="1"/>
    <col min="11549" max="11776" width="8.77734375" style="17"/>
    <col min="11777" max="11777" width="5.5546875" style="17" customWidth="1"/>
    <col min="11778" max="11778" width="15.44140625" style="17" customWidth="1"/>
    <col min="11779" max="11779" width="17.21875" style="17" customWidth="1"/>
    <col min="11780" max="11780" width="8.44140625" style="17" customWidth="1"/>
    <col min="11781" max="11781" width="7.77734375" style="17" customWidth="1"/>
    <col min="11782" max="11782" width="11.77734375" style="17" customWidth="1"/>
    <col min="11783" max="11783" width="14.5546875" style="17" customWidth="1"/>
    <col min="11784" max="11784" width="8.44140625" style="17" customWidth="1"/>
    <col min="11785" max="11785" width="11.77734375" style="17" customWidth="1"/>
    <col min="11786" max="11786" width="7.44140625" style="17" customWidth="1"/>
    <col min="11787" max="11787" width="20.77734375" style="17" customWidth="1"/>
    <col min="11788" max="11788" width="6.77734375" style="17" customWidth="1"/>
    <col min="11789" max="11789" width="6" style="17" customWidth="1"/>
    <col min="11790" max="11790" width="6.5546875" style="17" customWidth="1"/>
    <col min="11791" max="11791" width="6" style="17" customWidth="1"/>
    <col min="11792" max="11792" width="6.5546875" style="17" customWidth="1"/>
    <col min="11793" max="11793" width="6" style="17" customWidth="1"/>
    <col min="11794" max="11794" width="6.5546875" style="17" customWidth="1"/>
    <col min="11795" max="11795" width="6" style="17" customWidth="1"/>
    <col min="11796" max="11796" width="6.5546875" style="17" customWidth="1"/>
    <col min="11797" max="11797" width="6" style="17" customWidth="1"/>
    <col min="11798" max="11798" width="6.5546875" style="17" customWidth="1"/>
    <col min="11799" max="11799" width="6" style="17" customWidth="1"/>
    <col min="11800" max="11800" width="6.5546875" style="17" customWidth="1"/>
    <col min="11801" max="11801" width="6" style="17" customWidth="1"/>
    <col min="11802" max="11802" width="62.21875" style="17" customWidth="1"/>
    <col min="11803" max="11803" width="13.77734375" style="17" customWidth="1"/>
    <col min="11804" max="11804" width="9.44140625" style="17" customWidth="1"/>
    <col min="11805" max="12032" width="8.77734375" style="17"/>
    <col min="12033" max="12033" width="5.5546875" style="17" customWidth="1"/>
    <col min="12034" max="12034" width="15.44140625" style="17" customWidth="1"/>
    <col min="12035" max="12035" width="17.21875" style="17" customWidth="1"/>
    <col min="12036" max="12036" width="8.44140625" style="17" customWidth="1"/>
    <col min="12037" max="12037" width="7.77734375" style="17" customWidth="1"/>
    <col min="12038" max="12038" width="11.77734375" style="17" customWidth="1"/>
    <col min="12039" max="12039" width="14.5546875" style="17" customWidth="1"/>
    <col min="12040" max="12040" width="8.44140625" style="17" customWidth="1"/>
    <col min="12041" max="12041" width="11.77734375" style="17" customWidth="1"/>
    <col min="12042" max="12042" width="7.44140625" style="17" customWidth="1"/>
    <col min="12043" max="12043" width="20.77734375" style="17" customWidth="1"/>
    <col min="12044" max="12044" width="6.77734375" style="17" customWidth="1"/>
    <col min="12045" max="12045" width="6" style="17" customWidth="1"/>
    <col min="12046" max="12046" width="6.5546875" style="17" customWidth="1"/>
    <col min="12047" max="12047" width="6" style="17" customWidth="1"/>
    <col min="12048" max="12048" width="6.5546875" style="17" customWidth="1"/>
    <col min="12049" max="12049" width="6" style="17" customWidth="1"/>
    <col min="12050" max="12050" width="6.5546875" style="17" customWidth="1"/>
    <col min="12051" max="12051" width="6" style="17" customWidth="1"/>
    <col min="12052" max="12052" width="6.5546875" style="17" customWidth="1"/>
    <col min="12053" max="12053" width="6" style="17" customWidth="1"/>
    <col min="12054" max="12054" width="6.5546875" style="17" customWidth="1"/>
    <col min="12055" max="12055" width="6" style="17" customWidth="1"/>
    <col min="12056" max="12056" width="6.5546875" style="17" customWidth="1"/>
    <col min="12057" max="12057" width="6" style="17" customWidth="1"/>
    <col min="12058" max="12058" width="62.21875" style="17" customWidth="1"/>
    <col min="12059" max="12059" width="13.77734375" style="17" customWidth="1"/>
    <col min="12060" max="12060" width="9.44140625" style="17" customWidth="1"/>
    <col min="12061" max="12288" width="8.77734375" style="17"/>
    <col min="12289" max="12289" width="5.5546875" style="17" customWidth="1"/>
    <col min="12290" max="12290" width="15.44140625" style="17" customWidth="1"/>
    <col min="12291" max="12291" width="17.21875" style="17" customWidth="1"/>
    <col min="12292" max="12292" width="8.44140625" style="17" customWidth="1"/>
    <col min="12293" max="12293" width="7.77734375" style="17" customWidth="1"/>
    <col min="12294" max="12294" width="11.77734375" style="17" customWidth="1"/>
    <col min="12295" max="12295" width="14.5546875" style="17" customWidth="1"/>
    <col min="12296" max="12296" width="8.44140625" style="17" customWidth="1"/>
    <col min="12297" max="12297" width="11.77734375" style="17" customWidth="1"/>
    <col min="12298" max="12298" width="7.44140625" style="17" customWidth="1"/>
    <col min="12299" max="12299" width="20.77734375" style="17" customWidth="1"/>
    <col min="12300" max="12300" width="6.77734375" style="17" customWidth="1"/>
    <col min="12301" max="12301" width="6" style="17" customWidth="1"/>
    <col min="12302" max="12302" width="6.5546875" style="17" customWidth="1"/>
    <col min="12303" max="12303" width="6" style="17" customWidth="1"/>
    <col min="12304" max="12304" width="6.5546875" style="17" customWidth="1"/>
    <col min="12305" max="12305" width="6" style="17" customWidth="1"/>
    <col min="12306" max="12306" width="6.5546875" style="17" customWidth="1"/>
    <col min="12307" max="12307" width="6" style="17" customWidth="1"/>
    <col min="12308" max="12308" width="6.5546875" style="17" customWidth="1"/>
    <col min="12309" max="12309" width="6" style="17" customWidth="1"/>
    <col min="12310" max="12310" width="6.5546875" style="17" customWidth="1"/>
    <col min="12311" max="12311" width="6" style="17" customWidth="1"/>
    <col min="12312" max="12312" width="6.5546875" style="17" customWidth="1"/>
    <col min="12313" max="12313" width="6" style="17" customWidth="1"/>
    <col min="12314" max="12314" width="62.21875" style="17" customWidth="1"/>
    <col min="12315" max="12315" width="13.77734375" style="17" customWidth="1"/>
    <col min="12316" max="12316" width="9.44140625" style="17" customWidth="1"/>
    <col min="12317" max="12544" width="8.77734375" style="17"/>
    <col min="12545" max="12545" width="5.5546875" style="17" customWidth="1"/>
    <col min="12546" max="12546" width="15.44140625" style="17" customWidth="1"/>
    <col min="12547" max="12547" width="17.21875" style="17" customWidth="1"/>
    <col min="12548" max="12548" width="8.44140625" style="17" customWidth="1"/>
    <col min="12549" max="12549" width="7.77734375" style="17" customWidth="1"/>
    <col min="12550" max="12550" width="11.77734375" style="17" customWidth="1"/>
    <col min="12551" max="12551" width="14.5546875" style="17" customWidth="1"/>
    <col min="12552" max="12552" width="8.44140625" style="17" customWidth="1"/>
    <col min="12553" max="12553" width="11.77734375" style="17" customWidth="1"/>
    <col min="12554" max="12554" width="7.44140625" style="17" customWidth="1"/>
    <col min="12555" max="12555" width="20.77734375" style="17" customWidth="1"/>
    <col min="12556" max="12556" width="6.77734375" style="17" customWidth="1"/>
    <col min="12557" max="12557" width="6" style="17" customWidth="1"/>
    <col min="12558" max="12558" width="6.5546875" style="17" customWidth="1"/>
    <col min="12559" max="12559" width="6" style="17" customWidth="1"/>
    <col min="12560" max="12560" width="6.5546875" style="17" customWidth="1"/>
    <col min="12561" max="12561" width="6" style="17" customWidth="1"/>
    <col min="12562" max="12562" width="6.5546875" style="17" customWidth="1"/>
    <col min="12563" max="12563" width="6" style="17" customWidth="1"/>
    <col min="12564" max="12564" width="6.5546875" style="17" customWidth="1"/>
    <col min="12565" max="12565" width="6" style="17" customWidth="1"/>
    <col min="12566" max="12566" width="6.5546875" style="17" customWidth="1"/>
    <col min="12567" max="12567" width="6" style="17" customWidth="1"/>
    <col min="12568" max="12568" width="6.5546875" style="17" customWidth="1"/>
    <col min="12569" max="12569" width="6" style="17" customWidth="1"/>
    <col min="12570" max="12570" width="62.21875" style="17" customWidth="1"/>
    <col min="12571" max="12571" width="13.77734375" style="17" customWidth="1"/>
    <col min="12572" max="12572" width="9.44140625" style="17" customWidth="1"/>
    <col min="12573" max="12800" width="8.77734375" style="17"/>
    <col min="12801" max="12801" width="5.5546875" style="17" customWidth="1"/>
    <col min="12802" max="12802" width="15.44140625" style="17" customWidth="1"/>
    <col min="12803" max="12803" width="17.21875" style="17" customWidth="1"/>
    <col min="12804" max="12804" width="8.44140625" style="17" customWidth="1"/>
    <col min="12805" max="12805" width="7.77734375" style="17" customWidth="1"/>
    <col min="12806" max="12806" width="11.77734375" style="17" customWidth="1"/>
    <col min="12807" max="12807" width="14.5546875" style="17" customWidth="1"/>
    <col min="12808" max="12808" width="8.44140625" style="17" customWidth="1"/>
    <col min="12809" max="12809" width="11.77734375" style="17" customWidth="1"/>
    <col min="12810" max="12810" width="7.44140625" style="17" customWidth="1"/>
    <col min="12811" max="12811" width="20.77734375" style="17" customWidth="1"/>
    <col min="12812" max="12812" width="6.77734375" style="17" customWidth="1"/>
    <col min="12813" max="12813" width="6" style="17" customWidth="1"/>
    <col min="12814" max="12814" width="6.5546875" style="17" customWidth="1"/>
    <col min="12815" max="12815" width="6" style="17" customWidth="1"/>
    <col min="12816" max="12816" width="6.5546875" style="17" customWidth="1"/>
    <col min="12817" max="12817" width="6" style="17" customWidth="1"/>
    <col min="12818" max="12818" width="6.5546875" style="17" customWidth="1"/>
    <col min="12819" max="12819" width="6" style="17" customWidth="1"/>
    <col min="12820" max="12820" width="6.5546875" style="17" customWidth="1"/>
    <col min="12821" max="12821" width="6" style="17" customWidth="1"/>
    <col min="12822" max="12822" width="6.5546875" style="17" customWidth="1"/>
    <col min="12823" max="12823" width="6" style="17" customWidth="1"/>
    <col min="12824" max="12824" width="6.5546875" style="17" customWidth="1"/>
    <col min="12825" max="12825" width="6" style="17" customWidth="1"/>
    <col min="12826" max="12826" width="62.21875" style="17" customWidth="1"/>
    <col min="12827" max="12827" width="13.77734375" style="17" customWidth="1"/>
    <col min="12828" max="12828" width="9.44140625" style="17" customWidth="1"/>
    <col min="12829" max="13056" width="8.77734375" style="17"/>
    <col min="13057" max="13057" width="5.5546875" style="17" customWidth="1"/>
    <col min="13058" max="13058" width="15.44140625" style="17" customWidth="1"/>
    <col min="13059" max="13059" width="17.21875" style="17" customWidth="1"/>
    <col min="13060" max="13060" width="8.44140625" style="17" customWidth="1"/>
    <col min="13061" max="13061" width="7.77734375" style="17" customWidth="1"/>
    <col min="13062" max="13062" width="11.77734375" style="17" customWidth="1"/>
    <col min="13063" max="13063" width="14.5546875" style="17" customWidth="1"/>
    <col min="13064" max="13064" width="8.44140625" style="17" customWidth="1"/>
    <col min="13065" max="13065" width="11.77734375" style="17" customWidth="1"/>
    <col min="13066" max="13066" width="7.44140625" style="17" customWidth="1"/>
    <col min="13067" max="13067" width="20.77734375" style="17" customWidth="1"/>
    <col min="13068" max="13068" width="6.77734375" style="17" customWidth="1"/>
    <col min="13069" max="13069" width="6" style="17" customWidth="1"/>
    <col min="13070" max="13070" width="6.5546875" style="17" customWidth="1"/>
    <col min="13071" max="13071" width="6" style="17" customWidth="1"/>
    <col min="13072" max="13072" width="6.5546875" style="17" customWidth="1"/>
    <col min="13073" max="13073" width="6" style="17" customWidth="1"/>
    <col min="13074" max="13074" width="6.5546875" style="17" customWidth="1"/>
    <col min="13075" max="13075" width="6" style="17" customWidth="1"/>
    <col min="13076" max="13076" width="6.5546875" style="17" customWidth="1"/>
    <col min="13077" max="13077" width="6" style="17" customWidth="1"/>
    <col min="13078" max="13078" width="6.5546875" style="17" customWidth="1"/>
    <col min="13079" max="13079" width="6" style="17" customWidth="1"/>
    <col min="13080" max="13080" width="6.5546875" style="17" customWidth="1"/>
    <col min="13081" max="13081" width="6" style="17" customWidth="1"/>
    <col min="13082" max="13082" width="62.21875" style="17" customWidth="1"/>
    <col min="13083" max="13083" width="13.77734375" style="17" customWidth="1"/>
    <col min="13084" max="13084" width="9.44140625" style="17" customWidth="1"/>
    <col min="13085" max="13312" width="8.77734375" style="17"/>
    <col min="13313" max="13313" width="5.5546875" style="17" customWidth="1"/>
    <col min="13314" max="13314" width="15.44140625" style="17" customWidth="1"/>
    <col min="13315" max="13315" width="17.21875" style="17" customWidth="1"/>
    <col min="13316" max="13316" width="8.44140625" style="17" customWidth="1"/>
    <col min="13317" max="13317" width="7.77734375" style="17" customWidth="1"/>
    <col min="13318" max="13318" width="11.77734375" style="17" customWidth="1"/>
    <col min="13319" max="13319" width="14.5546875" style="17" customWidth="1"/>
    <col min="13320" max="13320" width="8.44140625" style="17" customWidth="1"/>
    <col min="13321" max="13321" width="11.77734375" style="17" customWidth="1"/>
    <col min="13322" max="13322" width="7.44140625" style="17" customWidth="1"/>
    <col min="13323" max="13323" width="20.77734375" style="17" customWidth="1"/>
    <col min="13324" max="13324" width="6.77734375" style="17" customWidth="1"/>
    <col min="13325" max="13325" width="6" style="17" customWidth="1"/>
    <col min="13326" max="13326" width="6.5546875" style="17" customWidth="1"/>
    <col min="13327" max="13327" width="6" style="17" customWidth="1"/>
    <col min="13328" max="13328" width="6.5546875" style="17" customWidth="1"/>
    <col min="13329" max="13329" width="6" style="17" customWidth="1"/>
    <col min="13330" max="13330" width="6.5546875" style="17" customWidth="1"/>
    <col min="13331" max="13331" width="6" style="17" customWidth="1"/>
    <col min="13332" max="13332" width="6.5546875" style="17" customWidth="1"/>
    <col min="13333" max="13333" width="6" style="17" customWidth="1"/>
    <col min="13334" max="13334" width="6.5546875" style="17" customWidth="1"/>
    <col min="13335" max="13335" width="6" style="17" customWidth="1"/>
    <col min="13336" max="13336" width="6.5546875" style="17" customWidth="1"/>
    <col min="13337" max="13337" width="6" style="17" customWidth="1"/>
    <col min="13338" max="13338" width="62.21875" style="17" customWidth="1"/>
    <col min="13339" max="13339" width="13.77734375" style="17" customWidth="1"/>
    <col min="13340" max="13340" width="9.44140625" style="17" customWidth="1"/>
    <col min="13341" max="13568" width="8.77734375" style="17"/>
    <col min="13569" max="13569" width="5.5546875" style="17" customWidth="1"/>
    <col min="13570" max="13570" width="15.44140625" style="17" customWidth="1"/>
    <col min="13571" max="13571" width="17.21875" style="17" customWidth="1"/>
    <col min="13572" max="13572" width="8.44140625" style="17" customWidth="1"/>
    <col min="13573" max="13573" width="7.77734375" style="17" customWidth="1"/>
    <col min="13574" max="13574" width="11.77734375" style="17" customWidth="1"/>
    <col min="13575" max="13575" width="14.5546875" style="17" customWidth="1"/>
    <col min="13576" max="13576" width="8.44140625" style="17" customWidth="1"/>
    <col min="13577" max="13577" width="11.77734375" style="17" customWidth="1"/>
    <col min="13578" max="13578" width="7.44140625" style="17" customWidth="1"/>
    <col min="13579" max="13579" width="20.77734375" style="17" customWidth="1"/>
    <col min="13580" max="13580" width="6.77734375" style="17" customWidth="1"/>
    <col min="13581" max="13581" width="6" style="17" customWidth="1"/>
    <col min="13582" max="13582" width="6.5546875" style="17" customWidth="1"/>
    <col min="13583" max="13583" width="6" style="17" customWidth="1"/>
    <col min="13584" max="13584" width="6.5546875" style="17" customWidth="1"/>
    <col min="13585" max="13585" width="6" style="17" customWidth="1"/>
    <col min="13586" max="13586" width="6.5546875" style="17" customWidth="1"/>
    <col min="13587" max="13587" width="6" style="17" customWidth="1"/>
    <col min="13588" max="13588" width="6.5546875" style="17" customWidth="1"/>
    <col min="13589" max="13589" width="6" style="17" customWidth="1"/>
    <col min="13590" max="13590" width="6.5546875" style="17" customWidth="1"/>
    <col min="13591" max="13591" width="6" style="17" customWidth="1"/>
    <col min="13592" max="13592" width="6.5546875" style="17" customWidth="1"/>
    <col min="13593" max="13593" width="6" style="17" customWidth="1"/>
    <col min="13594" max="13594" width="62.21875" style="17" customWidth="1"/>
    <col min="13595" max="13595" width="13.77734375" style="17" customWidth="1"/>
    <col min="13596" max="13596" width="9.44140625" style="17" customWidth="1"/>
    <col min="13597" max="13824" width="8.77734375" style="17"/>
    <col min="13825" max="13825" width="5.5546875" style="17" customWidth="1"/>
    <col min="13826" max="13826" width="15.44140625" style="17" customWidth="1"/>
    <col min="13827" max="13827" width="17.21875" style="17" customWidth="1"/>
    <col min="13828" max="13828" width="8.44140625" style="17" customWidth="1"/>
    <col min="13829" max="13829" width="7.77734375" style="17" customWidth="1"/>
    <col min="13830" max="13830" width="11.77734375" style="17" customWidth="1"/>
    <col min="13831" max="13831" width="14.5546875" style="17" customWidth="1"/>
    <col min="13832" max="13832" width="8.44140625" style="17" customWidth="1"/>
    <col min="13833" max="13833" width="11.77734375" style="17" customWidth="1"/>
    <col min="13834" max="13834" width="7.44140625" style="17" customWidth="1"/>
    <col min="13835" max="13835" width="20.77734375" style="17" customWidth="1"/>
    <col min="13836" max="13836" width="6.77734375" style="17" customWidth="1"/>
    <col min="13837" max="13837" width="6" style="17" customWidth="1"/>
    <col min="13838" max="13838" width="6.5546875" style="17" customWidth="1"/>
    <col min="13839" max="13839" width="6" style="17" customWidth="1"/>
    <col min="13840" max="13840" width="6.5546875" style="17" customWidth="1"/>
    <col min="13841" max="13841" width="6" style="17" customWidth="1"/>
    <col min="13842" max="13842" width="6.5546875" style="17" customWidth="1"/>
    <col min="13843" max="13843" width="6" style="17" customWidth="1"/>
    <col min="13844" max="13844" width="6.5546875" style="17" customWidth="1"/>
    <col min="13845" max="13845" width="6" style="17" customWidth="1"/>
    <col min="13846" max="13846" width="6.5546875" style="17" customWidth="1"/>
    <col min="13847" max="13847" width="6" style="17" customWidth="1"/>
    <col min="13848" max="13848" width="6.5546875" style="17" customWidth="1"/>
    <col min="13849" max="13849" width="6" style="17" customWidth="1"/>
    <col min="13850" max="13850" width="62.21875" style="17" customWidth="1"/>
    <col min="13851" max="13851" width="13.77734375" style="17" customWidth="1"/>
    <col min="13852" max="13852" width="9.44140625" style="17" customWidth="1"/>
    <col min="13853" max="14080" width="8.77734375" style="17"/>
    <col min="14081" max="14081" width="5.5546875" style="17" customWidth="1"/>
    <col min="14082" max="14082" width="15.44140625" style="17" customWidth="1"/>
    <col min="14083" max="14083" width="17.21875" style="17" customWidth="1"/>
    <col min="14084" max="14084" width="8.44140625" style="17" customWidth="1"/>
    <col min="14085" max="14085" width="7.77734375" style="17" customWidth="1"/>
    <col min="14086" max="14086" width="11.77734375" style="17" customWidth="1"/>
    <col min="14087" max="14087" width="14.5546875" style="17" customWidth="1"/>
    <col min="14088" max="14088" width="8.44140625" style="17" customWidth="1"/>
    <col min="14089" max="14089" width="11.77734375" style="17" customWidth="1"/>
    <col min="14090" max="14090" width="7.44140625" style="17" customWidth="1"/>
    <col min="14091" max="14091" width="20.77734375" style="17" customWidth="1"/>
    <col min="14092" max="14092" width="6.77734375" style="17" customWidth="1"/>
    <col min="14093" max="14093" width="6" style="17" customWidth="1"/>
    <col min="14094" max="14094" width="6.5546875" style="17" customWidth="1"/>
    <col min="14095" max="14095" width="6" style="17" customWidth="1"/>
    <col min="14096" max="14096" width="6.5546875" style="17" customWidth="1"/>
    <col min="14097" max="14097" width="6" style="17" customWidth="1"/>
    <col min="14098" max="14098" width="6.5546875" style="17" customWidth="1"/>
    <col min="14099" max="14099" width="6" style="17" customWidth="1"/>
    <col min="14100" max="14100" width="6.5546875" style="17" customWidth="1"/>
    <col min="14101" max="14101" width="6" style="17" customWidth="1"/>
    <col min="14102" max="14102" width="6.5546875" style="17" customWidth="1"/>
    <col min="14103" max="14103" width="6" style="17" customWidth="1"/>
    <col min="14104" max="14104" width="6.5546875" style="17" customWidth="1"/>
    <col min="14105" max="14105" width="6" style="17" customWidth="1"/>
    <col min="14106" max="14106" width="62.21875" style="17" customWidth="1"/>
    <col min="14107" max="14107" width="13.77734375" style="17" customWidth="1"/>
    <col min="14108" max="14108" width="9.44140625" style="17" customWidth="1"/>
    <col min="14109" max="14336" width="8.77734375" style="17"/>
    <col min="14337" max="14337" width="5.5546875" style="17" customWidth="1"/>
    <col min="14338" max="14338" width="15.44140625" style="17" customWidth="1"/>
    <col min="14339" max="14339" width="17.21875" style="17" customWidth="1"/>
    <col min="14340" max="14340" width="8.44140625" style="17" customWidth="1"/>
    <col min="14341" max="14341" width="7.77734375" style="17" customWidth="1"/>
    <col min="14342" max="14342" width="11.77734375" style="17" customWidth="1"/>
    <col min="14343" max="14343" width="14.5546875" style="17" customWidth="1"/>
    <col min="14344" max="14344" width="8.44140625" style="17" customWidth="1"/>
    <col min="14345" max="14345" width="11.77734375" style="17" customWidth="1"/>
    <col min="14346" max="14346" width="7.44140625" style="17" customWidth="1"/>
    <col min="14347" max="14347" width="20.77734375" style="17" customWidth="1"/>
    <col min="14348" max="14348" width="6.77734375" style="17" customWidth="1"/>
    <col min="14349" max="14349" width="6" style="17" customWidth="1"/>
    <col min="14350" max="14350" width="6.5546875" style="17" customWidth="1"/>
    <col min="14351" max="14351" width="6" style="17" customWidth="1"/>
    <col min="14352" max="14352" width="6.5546875" style="17" customWidth="1"/>
    <col min="14353" max="14353" width="6" style="17" customWidth="1"/>
    <col min="14354" max="14354" width="6.5546875" style="17" customWidth="1"/>
    <col min="14355" max="14355" width="6" style="17" customWidth="1"/>
    <col min="14356" max="14356" width="6.5546875" style="17" customWidth="1"/>
    <col min="14357" max="14357" width="6" style="17" customWidth="1"/>
    <col min="14358" max="14358" width="6.5546875" style="17" customWidth="1"/>
    <col min="14359" max="14359" width="6" style="17" customWidth="1"/>
    <col min="14360" max="14360" width="6.5546875" style="17" customWidth="1"/>
    <col min="14361" max="14361" width="6" style="17" customWidth="1"/>
    <col min="14362" max="14362" width="62.21875" style="17" customWidth="1"/>
    <col min="14363" max="14363" width="13.77734375" style="17" customWidth="1"/>
    <col min="14364" max="14364" width="9.44140625" style="17" customWidth="1"/>
    <col min="14365" max="14592" width="8.77734375" style="17"/>
    <col min="14593" max="14593" width="5.5546875" style="17" customWidth="1"/>
    <col min="14594" max="14594" width="15.44140625" style="17" customWidth="1"/>
    <col min="14595" max="14595" width="17.21875" style="17" customWidth="1"/>
    <col min="14596" max="14596" width="8.44140625" style="17" customWidth="1"/>
    <col min="14597" max="14597" width="7.77734375" style="17" customWidth="1"/>
    <col min="14598" max="14598" width="11.77734375" style="17" customWidth="1"/>
    <col min="14599" max="14599" width="14.5546875" style="17" customWidth="1"/>
    <col min="14600" max="14600" width="8.44140625" style="17" customWidth="1"/>
    <col min="14601" max="14601" width="11.77734375" style="17" customWidth="1"/>
    <col min="14602" max="14602" width="7.44140625" style="17" customWidth="1"/>
    <col min="14603" max="14603" width="20.77734375" style="17" customWidth="1"/>
    <col min="14604" max="14604" width="6.77734375" style="17" customWidth="1"/>
    <col min="14605" max="14605" width="6" style="17" customWidth="1"/>
    <col min="14606" max="14606" width="6.5546875" style="17" customWidth="1"/>
    <col min="14607" max="14607" width="6" style="17" customWidth="1"/>
    <col min="14608" max="14608" width="6.5546875" style="17" customWidth="1"/>
    <col min="14609" max="14609" width="6" style="17" customWidth="1"/>
    <col min="14610" max="14610" width="6.5546875" style="17" customWidth="1"/>
    <col min="14611" max="14611" width="6" style="17" customWidth="1"/>
    <col min="14612" max="14612" width="6.5546875" style="17" customWidth="1"/>
    <col min="14613" max="14613" width="6" style="17" customWidth="1"/>
    <col min="14614" max="14614" width="6.5546875" style="17" customWidth="1"/>
    <col min="14615" max="14615" width="6" style="17" customWidth="1"/>
    <col min="14616" max="14616" width="6.5546875" style="17" customWidth="1"/>
    <col min="14617" max="14617" width="6" style="17" customWidth="1"/>
    <col min="14618" max="14618" width="62.21875" style="17" customWidth="1"/>
    <col min="14619" max="14619" width="13.77734375" style="17" customWidth="1"/>
    <col min="14620" max="14620" width="9.44140625" style="17" customWidth="1"/>
    <col min="14621" max="14848" width="8.77734375" style="17"/>
    <col min="14849" max="14849" width="5.5546875" style="17" customWidth="1"/>
    <col min="14850" max="14850" width="15.44140625" style="17" customWidth="1"/>
    <col min="14851" max="14851" width="17.21875" style="17" customWidth="1"/>
    <col min="14852" max="14852" width="8.44140625" style="17" customWidth="1"/>
    <col min="14853" max="14853" width="7.77734375" style="17" customWidth="1"/>
    <col min="14854" max="14854" width="11.77734375" style="17" customWidth="1"/>
    <col min="14855" max="14855" width="14.5546875" style="17" customWidth="1"/>
    <col min="14856" max="14856" width="8.44140625" style="17" customWidth="1"/>
    <col min="14857" max="14857" width="11.77734375" style="17" customWidth="1"/>
    <col min="14858" max="14858" width="7.44140625" style="17" customWidth="1"/>
    <col min="14859" max="14859" width="20.77734375" style="17" customWidth="1"/>
    <col min="14860" max="14860" width="6.77734375" style="17" customWidth="1"/>
    <col min="14861" max="14861" width="6" style="17" customWidth="1"/>
    <col min="14862" max="14862" width="6.5546875" style="17" customWidth="1"/>
    <col min="14863" max="14863" width="6" style="17" customWidth="1"/>
    <col min="14864" max="14864" width="6.5546875" style="17" customWidth="1"/>
    <col min="14865" max="14865" width="6" style="17" customWidth="1"/>
    <col min="14866" max="14866" width="6.5546875" style="17" customWidth="1"/>
    <col min="14867" max="14867" width="6" style="17" customWidth="1"/>
    <col min="14868" max="14868" width="6.5546875" style="17" customWidth="1"/>
    <col min="14869" max="14869" width="6" style="17" customWidth="1"/>
    <col min="14870" max="14870" width="6.5546875" style="17" customWidth="1"/>
    <col min="14871" max="14871" width="6" style="17" customWidth="1"/>
    <col min="14872" max="14872" width="6.5546875" style="17" customWidth="1"/>
    <col min="14873" max="14873" width="6" style="17" customWidth="1"/>
    <col min="14874" max="14874" width="62.21875" style="17" customWidth="1"/>
    <col min="14875" max="14875" width="13.77734375" style="17" customWidth="1"/>
    <col min="14876" max="14876" width="9.44140625" style="17" customWidth="1"/>
    <col min="14877" max="15104" width="8.77734375" style="17"/>
    <col min="15105" max="15105" width="5.5546875" style="17" customWidth="1"/>
    <col min="15106" max="15106" width="15.44140625" style="17" customWidth="1"/>
    <col min="15107" max="15107" width="17.21875" style="17" customWidth="1"/>
    <col min="15108" max="15108" width="8.44140625" style="17" customWidth="1"/>
    <col min="15109" max="15109" width="7.77734375" style="17" customWidth="1"/>
    <col min="15110" max="15110" width="11.77734375" style="17" customWidth="1"/>
    <col min="15111" max="15111" width="14.5546875" style="17" customWidth="1"/>
    <col min="15112" max="15112" width="8.44140625" style="17" customWidth="1"/>
    <col min="15113" max="15113" width="11.77734375" style="17" customWidth="1"/>
    <col min="15114" max="15114" width="7.44140625" style="17" customWidth="1"/>
    <col min="15115" max="15115" width="20.77734375" style="17" customWidth="1"/>
    <col min="15116" max="15116" width="6.77734375" style="17" customWidth="1"/>
    <col min="15117" max="15117" width="6" style="17" customWidth="1"/>
    <col min="15118" max="15118" width="6.5546875" style="17" customWidth="1"/>
    <col min="15119" max="15119" width="6" style="17" customWidth="1"/>
    <col min="15120" max="15120" width="6.5546875" style="17" customWidth="1"/>
    <col min="15121" max="15121" width="6" style="17" customWidth="1"/>
    <col min="15122" max="15122" width="6.5546875" style="17" customWidth="1"/>
    <col min="15123" max="15123" width="6" style="17" customWidth="1"/>
    <col min="15124" max="15124" width="6.5546875" style="17" customWidth="1"/>
    <col min="15125" max="15125" width="6" style="17" customWidth="1"/>
    <col min="15126" max="15126" width="6.5546875" style="17" customWidth="1"/>
    <col min="15127" max="15127" width="6" style="17" customWidth="1"/>
    <col min="15128" max="15128" width="6.5546875" style="17" customWidth="1"/>
    <col min="15129" max="15129" width="6" style="17" customWidth="1"/>
    <col min="15130" max="15130" width="62.21875" style="17" customWidth="1"/>
    <col min="15131" max="15131" width="13.77734375" style="17" customWidth="1"/>
    <col min="15132" max="15132" width="9.44140625" style="17" customWidth="1"/>
    <col min="15133" max="15360" width="8.77734375" style="17"/>
    <col min="15361" max="15361" width="5.5546875" style="17" customWidth="1"/>
    <col min="15362" max="15362" width="15.44140625" style="17" customWidth="1"/>
    <col min="15363" max="15363" width="17.21875" style="17" customWidth="1"/>
    <col min="15364" max="15364" width="8.44140625" style="17" customWidth="1"/>
    <col min="15365" max="15365" width="7.77734375" style="17" customWidth="1"/>
    <col min="15366" max="15366" width="11.77734375" style="17" customWidth="1"/>
    <col min="15367" max="15367" width="14.5546875" style="17" customWidth="1"/>
    <col min="15368" max="15368" width="8.44140625" style="17" customWidth="1"/>
    <col min="15369" max="15369" width="11.77734375" style="17" customWidth="1"/>
    <col min="15370" max="15370" width="7.44140625" style="17" customWidth="1"/>
    <col min="15371" max="15371" width="20.77734375" style="17" customWidth="1"/>
    <col min="15372" max="15372" width="6.77734375" style="17" customWidth="1"/>
    <col min="15373" max="15373" width="6" style="17" customWidth="1"/>
    <col min="15374" max="15374" width="6.5546875" style="17" customWidth="1"/>
    <col min="15375" max="15375" width="6" style="17" customWidth="1"/>
    <col min="15376" max="15376" width="6.5546875" style="17" customWidth="1"/>
    <col min="15377" max="15377" width="6" style="17" customWidth="1"/>
    <col min="15378" max="15378" width="6.5546875" style="17" customWidth="1"/>
    <col min="15379" max="15379" width="6" style="17" customWidth="1"/>
    <col min="15380" max="15380" width="6.5546875" style="17" customWidth="1"/>
    <col min="15381" max="15381" width="6" style="17" customWidth="1"/>
    <col min="15382" max="15382" width="6.5546875" style="17" customWidth="1"/>
    <col min="15383" max="15383" width="6" style="17" customWidth="1"/>
    <col min="15384" max="15384" width="6.5546875" style="17" customWidth="1"/>
    <col min="15385" max="15385" width="6" style="17" customWidth="1"/>
    <col min="15386" max="15386" width="62.21875" style="17" customWidth="1"/>
    <col min="15387" max="15387" width="13.77734375" style="17" customWidth="1"/>
    <col min="15388" max="15388" width="9.44140625" style="17" customWidth="1"/>
    <col min="15389" max="15616" width="8.77734375" style="17"/>
    <col min="15617" max="15617" width="5.5546875" style="17" customWidth="1"/>
    <col min="15618" max="15618" width="15.44140625" style="17" customWidth="1"/>
    <col min="15619" max="15619" width="17.21875" style="17" customWidth="1"/>
    <col min="15620" max="15620" width="8.44140625" style="17" customWidth="1"/>
    <col min="15621" max="15621" width="7.77734375" style="17" customWidth="1"/>
    <col min="15622" max="15622" width="11.77734375" style="17" customWidth="1"/>
    <col min="15623" max="15623" width="14.5546875" style="17" customWidth="1"/>
    <col min="15624" max="15624" width="8.44140625" style="17" customWidth="1"/>
    <col min="15625" max="15625" width="11.77734375" style="17" customWidth="1"/>
    <col min="15626" max="15626" width="7.44140625" style="17" customWidth="1"/>
    <col min="15627" max="15627" width="20.77734375" style="17" customWidth="1"/>
    <col min="15628" max="15628" width="6.77734375" style="17" customWidth="1"/>
    <col min="15629" max="15629" width="6" style="17" customWidth="1"/>
    <col min="15630" max="15630" width="6.5546875" style="17" customWidth="1"/>
    <col min="15631" max="15631" width="6" style="17" customWidth="1"/>
    <col min="15632" max="15632" width="6.5546875" style="17" customWidth="1"/>
    <col min="15633" max="15633" width="6" style="17" customWidth="1"/>
    <col min="15634" max="15634" width="6.5546875" style="17" customWidth="1"/>
    <col min="15635" max="15635" width="6" style="17" customWidth="1"/>
    <col min="15636" max="15636" width="6.5546875" style="17" customWidth="1"/>
    <col min="15637" max="15637" width="6" style="17" customWidth="1"/>
    <col min="15638" max="15638" width="6.5546875" style="17" customWidth="1"/>
    <col min="15639" max="15639" width="6" style="17" customWidth="1"/>
    <col min="15640" max="15640" width="6.5546875" style="17" customWidth="1"/>
    <col min="15641" max="15641" width="6" style="17" customWidth="1"/>
    <col min="15642" max="15642" width="62.21875" style="17" customWidth="1"/>
    <col min="15643" max="15643" width="13.77734375" style="17" customWidth="1"/>
    <col min="15644" max="15644" width="9.44140625" style="17" customWidth="1"/>
    <col min="15645" max="15872" width="8.77734375" style="17"/>
    <col min="15873" max="15873" width="5.5546875" style="17" customWidth="1"/>
    <col min="15874" max="15874" width="15.44140625" style="17" customWidth="1"/>
    <col min="15875" max="15875" width="17.21875" style="17" customWidth="1"/>
    <col min="15876" max="15876" width="8.44140625" style="17" customWidth="1"/>
    <col min="15877" max="15877" width="7.77734375" style="17" customWidth="1"/>
    <col min="15878" max="15878" width="11.77734375" style="17" customWidth="1"/>
    <col min="15879" max="15879" width="14.5546875" style="17" customWidth="1"/>
    <col min="15880" max="15880" width="8.44140625" style="17" customWidth="1"/>
    <col min="15881" max="15881" width="11.77734375" style="17" customWidth="1"/>
    <col min="15882" max="15882" width="7.44140625" style="17" customWidth="1"/>
    <col min="15883" max="15883" width="20.77734375" style="17" customWidth="1"/>
    <col min="15884" max="15884" width="6.77734375" style="17" customWidth="1"/>
    <col min="15885" max="15885" width="6" style="17" customWidth="1"/>
    <col min="15886" max="15886" width="6.5546875" style="17" customWidth="1"/>
    <col min="15887" max="15887" width="6" style="17" customWidth="1"/>
    <col min="15888" max="15888" width="6.5546875" style="17" customWidth="1"/>
    <col min="15889" max="15889" width="6" style="17" customWidth="1"/>
    <col min="15890" max="15890" width="6.5546875" style="17" customWidth="1"/>
    <col min="15891" max="15891" width="6" style="17" customWidth="1"/>
    <col min="15892" max="15892" width="6.5546875" style="17" customWidth="1"/>
    <col min="15893" max="15893" width="6" style="17" customWidth="1"/>
    <col min="15894" max="15894" width="6.5546875" style="17" customWidth="1"/>
    <col min="15895" max="15895" width="6" style="17" customWidth="1"/>
    <col min="15896" max="15896" width="6.5546875" style="17" customWidth="1"/>
    <col min="15897" max="15897" width="6" style="17" customWidth="1"/>
    <col min="15898" max="15898" width="62.21875" style="17" customWidth="1"/>
    <col min="15899" max="15899" width="13.77734375" style="17" customWidth="1"/>
    <col min="15900" max="15900" width="9.44140625" style="17" customWidth="1"/>
    <col min="15901" max="16128" width="8.77734375" style="17"/>
    <col min="16129" max="16129" width="5.5546875" style="17" customWidth="1"/>
    <col min="16130" max="16130" width="15.44140625" style="17" customWidth="1"/>
    <col min="16131" max="16131" width="17.21875" style="17" customWidth="1"/>
    <col min="16132" max="16132" width="8.44140625" style="17" customWidth="1"/>
    <col min="16133" max="16133" width="7.77734375" style="17" customWidth="1"/>
    <col min="16134" max="16134" width="11.77734375" style="17" customWidth="1"/>
    <col min="16135" max="16135" width="14.5546875" style="17" customWidth="1"/>
    <col min="16136" max="16136" width="8.44140625" style="17" customWidth="1"/>
    <col min="16137" max="16137" width="11.77734375" style="17" customWidth="1"/>
    <col min="16138" max="16138" width="7.44140625" style="17" customWidth="1"/>
    <col min="16139" max="16139" width="20.77734375" style="17" customWidth="1"/>
    <col min="16140" max="16140" width="6.77734375" style="17" customWidth="1"/>
    <col min="16141" max="16141" width="6" style="17" customWidth="1"/>
    <col min="16142" max="16142" width="6.5546875" style="17" customWidth="1"/>
    <col min="16143" max="16143" width="6" style="17" customWidth="1"/>
    <col min="16144" max="16144" width="6.5546875" style="17" customWidth="1"/>
    <col min="16145" max="16145" width="6" style="17" customWidth="1"/>
    <col min="16146" max="16146" width="6.5546875" style="17" customWidth="1"/>
    <col min="16147" max="16147" width="6" style="17" customWidth="1"/>
    <col min="16148" max="16148" width="6.5546875" style="17" customWidth="1"/>
    <col min="16149" max="16149" width="6" style="17" customWidth="1"/>
    <col min="16150" max="16150" width="6.5546875" style="17" customWidth="1"/>
    <col min="16151" max="16151" width="6" style="17" customWidth="1"/>
    <col min="16152" max="16152" width="6.5546875" style="17" customWidth="1"/>
    <col min="16153" max="16153" width="6" style="17" customWidth="1"/>
    <col min="16154" max="16154" width="62.21875" style="17" customWidth="1"/>
    <col min="16155" max="16155" width="13.77734375" style="17" customWidth="1"/>
    <col min="16156" max="16156" width="9.44140625" style="17" customWidth="1"/>
    <col min="16157" max="16384" width="8.77734375" style="17"/>
  </cols>
  <sheetData>
    <row r="1" spans="1:28" ht="18" customHeight="1" x14ac:dyDescent="0.2">
      <c r="AA1" s="18"/>
    </row>
    <row r="2" spans="1:28" ht="37.5" customHeight="1" x14ac:dyDescent="0.2">
      <c r="B2" s="19" t="s">
        <v>1640</v>
      </c>
      <c r="C2" s="19"/>
      <c r="I2" s="20"/>
      <c r="AB2" s="18"/>
    </row>
    <row r="3" spans="1:28" ht="33" customHeight="1" x14ac:dyDescent="0.2">
      <c r="AA3" s="82"/>
      <c r="AB3" s="83"/>
    </row>
    <row r="4" spans="1:28" ht="11.25" customHeight="1" x14ac:dyDescent="0.2"/>
    <row r="5" spans="1:28" ht="22.5" customHeight="1" x14ac:dyDescent="0.2"/>
    <row r="6" spans="1:28" ht="40.5" customHeight="1" x14ac:dyDescent="0.2">
      <c r="A6" s="84" t="s">
        <v>1</v>
      </c>
      <c r="B6" s="87" t="s">
        <v>3</v>
      </c>
      <c r="C6" s="88"/>
      <c r="D6" s="89"/>
      <c r="E6" s="90" t="s">
        <v>1641</v>
      </c>
      <c r="F6" s="91"/>
      <c r="G6" s="92"/>
      <c r="H6" s="96" t="s">
        <v>5</v>
      </c>
      <c r="I6" s="96"/>
      <c r="J6" s="96"/>
      <c r="K6" s="97"/>
      <c r="L6" s="100" t="s">
        <v>1642</v>
      </c>
      <c r="M6" s="88"/>
      <c r="N6" s="88"/>
      <c r="O6" s="88"/>
      <c r="P6" s="88"/>
      <c r="Q6" s="88"/>
      <c r="R6" s="88"/>
      <c r="S6" s="88"/>
      <c r="T6" s="88"/>
      <c r="U6" s="88"/>
      <c r="V6" s="88"/>
      <c r="W6" s="88"/>
      <c r="X6" s="88"/>
      <c r="Y6" s="88"/>
      <c r="Z6" s="89"/>
      <c r="AA6" s="101" t="s">
        <v>1643</v>
      </c>
      <c r="AB6" s="97"/>
    </row>
    <row r="7" spans="1:28" ht="33.75" customHeight="1" x14ac:dyDescent="0.2">
      <c r="A7" s="85"/>
      <c r="B7" s="105" t="s">
        <v>1644</v>
      </c>
      <c r="C7" s="105" t="s">
        <v>7</v>
      </c>
      <c r="D7" s="105" t="s">
        <v>1645</v>
      </c>
      <c r="E7" s="93"/>
      <c r="F7" s="94"/>
      <c r="G7" s="95"/>
      <c r="H7" s="98"/>
      <c r="I7" s="98"/>
      <c r="J7" s="98"/>
      <c r="K7" s="99"/>
      <c r="L7" s="101" t="s">
        <v>17</v>
      </c>
      <c r="M7" s="96"/>
      <c r="N7" s="87" t="s">
        <v>1646</v>
      </c>
      <c r="O7" s="88"/>
      <c r="P7" s="88"/>
      <c r="Q7" s="88"/>
      <c r="R7" s="88"/>
      <c r="S7" s="88"/>
      <c r="T7" s="88"/>
      <c r="U7" s="88"/>
      <c r="V7" s="88"/>
      <c r="W7" s="88"/>
      <c r="X7" s="88"/>
      <c r="Y7" s="89"/>
      <c r="Z7" s="109" t="s">
        <v>18</v>
      </c>
      <c r="AA7" s="102"/>
      <c r="AB7" s="103"/>
    </row>
    <row r="8" spans="1:28" ht="96" customHeight="1" x14ac:dyDescent="0.2">
      <c r="A8" s="86"/>
      <c r="B8" s="106"/>
      <c r="C8" s="106"/>
      <c r="D8" s="106"/>
      <c r="E8" s="22" t="s">
        <v>1647</v>
      </c>
      <c r="F8" s="21" t="s">
        <v>11</v>
      </c>
      <c r="G8" s="23" t="s">
        <v>1648</v>
      </c>
      <c r="H8" s="21" t="s">
        <v>13</v>
      </c>
      <c r="I8" s="21" t="s">
        <v>1649</v>
      </c>
      <c r="J8" s="21" t="s">
        <v>15</v>
      </c>
      <c r="K8" s="21" t="s">
        <v>16</v>
      </c>
      <c r="L8" s="102"/>
      <c r="M8" s="108"/>
      <c r="N8" s="110" t="s">
        <v>1650</v>
      </c>
      <c r="O8" s="111"/>
      <c r="P8" s="110" t="s">
        <v>1651</v>
      </c>
      <c r="Q8" s="111"/>
      <c r="R8" s="110" t="s">
        <v>1652</v>
      </c>
      <c r="S8" s="111"/>
      <c r="T8" s="110" t="s">
        <v>1653</v>
      </c>
      <c r="U8" s="111"/>
      <c r="V8" s="110" t="s">
        <v>1654</v>
      </c>
      <c r="W8" s="111"/>
      <c r="X8" s="110" t="s">
        <v>1655</v>
      </c>
      <c r="Y8" s="111"/>
      <c r="Z8" s="106"/>
      <c r="AA8" s="104"/>
      <c r="AB8" s="99"/>
    </row>
    <row r="9" spans="1:28" ht="107.25" customHeight="1" x14ac:dyDescent="0.2">
      <c r="A9" s="112">
        <v>1</v>
      </c>
      <c r="B9" s="113" t="s">
        <v>1656</v>
      </c>
      <c r="C9" s="113" t="s">
        <v>1657</v>
      </c>
      <c r="D9" s="115" t="s">
        <v>1658</v>
      </c>
      <c r="E9" s="117"/>
      <c r="F9" s="107"/>
      <c r="G9" s="107"/>
      <c r="H9" s="127" t="s">
        <v>1638</v>
      </c>
      <c r="I9" s="129" t="s">
        <v>1659</v>
      </c>
      <c r="J9" s="131">
        <v>0.7</v>
      </c>
      <c r="K9" s="133" t="s">
        <v>1660</v>
      </c>
      <c r="L9" s="48" t="s">
        <v>1661</v>
      </c>
      <c r="M9" s="49">
        <v>58</v>
      </c>
      <c r="N9" s="48" t="s">
        <v>1661</v>
      </c>
      <c r="O9" s="49">
        <v>3</v>
      </c>
      <c r="P9" s="48" t="s">
        <v>1661</v>
      </c>
      <c r="Q9" s="49">
        <v>9</v>
      </c>
      <c r="R9" s="48" t="s">
        <v>1661</v>
      </c>
      <c r="S9" s="49">
        <v>3</v>
      </c>
      <c r="T9" s="48" t="s">
        <v>1661</v>
      </c>
      <c r="U9" s="49">
        <v>10</v>
      </c>
      <c r="V9" s="48" t="s">
        <v>1661</v>
      </c>
      <c r="W9" s="49">
        <v>6</v>
      </c>
      <c r="X9" s="48" t="s">
        <v>1661</v>
      </c>
      <c r="Y9" s="49">
        <v>27</v>
      </c>
      <c r="Z9" s="134" t="s">
        <v>1662</v>
      </c>
      <c r="AA9" s="119" t="s">
        <v>1636</v>
      </c>
      <c r="AB9" s="120"/>
    </row>
    <row r="10" spans="1:28" ht="107.25" customHeight="1" x14ac:dyDescent="0.2">
      <c r="A10" s="112"/>
      <c r="B10" s="114"/>
      <c r="C10" s="114"/>
      <c r="D10" s="116"/>
      <c r="E10" s="118"/>
      <c r="F10" s="107"/>
      <c r="G10" s="107"/>
      <c r="H10" s="128"/>
      <c r="I10" s="130"/>
      <c r="J10" s="132"/>
      <c r="K10" s="133"/>
      <c r="L10" s="48" t="s">
        <v>1663</v>
      </c>
      <c r="M10" s="49">
        <v>57</v>
      </c>
      <c r="N10" s="48" t="s">
        <v>1663</v>
      </c>
      <c r="O10" s="49">
        <v>3</v>
      </c>
      <c r="P10" s="48" t="s">
        <v>1663</v>
      </c>
      <c r="Q10" s="49">
        <v>9</v>
      </c>
      <c r="R10" s="48" t="s">
        <v>1663</v>
      </c>
      <c r="S10" s="49">
        <v>3</v>
      </c>
      <c r="T10" s="48" t="s">
        <v>1663</v>
      </c>
      <c r="U10" s="49">
        <v>10</v>
      </c>
      <c r="V10" s="48" t="s">
        <v>1663</v>
      </c>
      <c r="W10" s="49">
        <v>6</v>
      </c>
      <c r="X10" s="48" t="s">
        <v>1663</v>
      </c>
      <c r="Y10" s="49">
        <v>26</v>
      </c>
      <c r="Z10" s="135"/>
      <c r="AA10" s="121"/>
      <c r="AB10" s="122"/>
    </row>
    <row r="11" spans="1:28" ht="86.25" customHeight="1" x14ac:dyDescent="0.2">
      <c r="A11" s="123"/>
      <c r="B11" s="124"/>
      <c r="C11" s="124"/>
      <c r="D11" s="25"/>
      <c r="E11" s="125"/>
      <c r="F11" s="124"/>
      <c r="G11" s="124"/>
      <c r="H11" s="124"/>
      <c r="I11" s="126"/>
      <c r="J11" s="124"/>
      <c r="K11" s="136"/>
      <c r="L11" s="23"/>
      <c r="N11" s="23"/>
      <c r="O11" s="23"/>
      <c r="P11" s="23"/>
      <c r="Q11" s="23"/>
      <c r="R11" s="23"/>
      <c r="S11" s="23"/>
      <c r="T11" s="23"/>
      <c r="U11" s="23"/>
      <c r="V11" s="23"/>
      <c r="W11" s="23"/>
      <c r="X11" s="23"/>
      <c r="Y11" s="23"/>
      <c r="Z11" s="137"/>
      <c r="AA11" s="126"/>
      <c r="AB11" s="126"/>
    </row>
    <row r="12" spans="1:28" ht="86.25" customHeight="1" x14ac:dyDescent="0.2">
      <c r="A12" s="123"/>
      <c r="B12" s="124"/>
      <c r="C12" s="124"/>
      <c r="D12" s="25"/>
      <c r="E12" s="125"/>
      <c r="F12" s="124"/>
      <c r="G12" s="124"/>
      <c r="H12" s="124"/>
      <c r="I12" s="126"/>
      <c r="J12" s="124"/>
      <c r="K12" s="136"/>
      <c r="L12" s="23"/>
      <c r="N12" s="23"/>
      <c r="O12" s="23"/>
      <c r="P12" s="23"/>
      <c r="Q12" s="23"/>
      <c r="R12" s="23"/>
      <c r="S12" s="23"/>
      <c r="T12" s="23"/>
      <c r="U12" s="23"/>
      <c r="V12" s="23"/>
      <c r="W12" s="23"/>
      <c r="X12" s="23"/>
      <c r="Y12" s="23"/>
      <c r="Z12" s="137"/>
      <c r="AA12" s="126"/>
      <c r="AB12" s="126"/>
    </row>
    <row r="13" spans="1:28" ht="86.25" customHeight="1" x14ac:dyDescent="0.2">
      <c r="A13" s="123"/>
      <c r="B13" s="124"/>
      <c r="C13" s="124"/>
      <c r="D13" s="25"/>
      <c r="E13" s="125"/>
      <c r="F13" s="124"/>
      <c r="G13" s="124"/>
      <c r="H13" s="124"/>
      <c r="I13" s="126"/>
      <c r="J13" s="124"/>
      <c r="K13" s="136"/>
      <c r="L13" s="23"/>
      <c r="N13" s="23"/>
      <c r="O13" s="23"/>
      <c r="P13" s="23"/>
      <c r="Q13" s="23"/>
      <c r="R13" s="23"/>
      <c r="S13" s="23"/>
      <c r="T13" s="23"/>
      <c r="U13" s="23"/>
      <c r="V13" s="23"/>
      <c r="W13" s="23"/>
      <c r="X13" s="23"/>
      <c r="Y13" s="23"/>
      <c r="Z13" s="137"/>
      <c r="AA13" s="126"/>
      <c r="AB13" s="126"/>
    </row>
    <row r="14" spans="1:28" ht="86.25" customHeight="1" x14ac:dyDescent="0.2">
      <c r="A14" s="123"/>
      <c r="B14" s="124"/>
      <c r="C14" s="124"/>
      <c r="D14" s="25"/>
      <c r="E14" s="125"/>
      <c r="F14" s="124"/>
      <c r="G14" s="124"/>
      <c r="H14" s="124"/>
      <c r="I14" s="126"/>
      <c r="J14" s="124"/>
      <c r="K14" s="136"/>
      <c r="L14" s="23"/>
      <c r="N14" s="23"/>
      <c r="O14" s="23"/>
      <c r="P14" s="23"/>
      <c r="Q14" s="23"/>
      <c r="R14" s="23"/>
      <c r="S14" s="23"/>
      <c r="T14" s="23"/>
      <c r="U14" s="23"/>
      <c r="V14" s="23"/>
      <c r="W14" s="23"/>
      <c r="X14" s="23"/>
      <c r="Y14" s="23"/>
      <c r="Z14" s="137"/>
      <c r="AA14" s="126"/>
      <c r="AB14" s="126"/>
    </row>
    <row r="15" spans="1:28" ht="29.25" customHeight="1" x14ac:dyDescent="0.2">
      <c r="A15" s="30"/>
      <c r="B15" s="24"/>
      <c r="C15" s="24"/>
      <c r="D15" s="27"/>
      <c r="E15" s="26"/>
      <c r="F15" s="24"/>
      <c r="G15" s="24"/>
      <c r="H15" s="24"/>
      <c r="I15" s="27"/>
      <c r="J15" s="24"/>
      <c r="K15" s="28"/>
      <c r="L15" s="23"/>
      <c r="M15" s="23"/>
      <c r="N15" s="23"/>
      <c r="O15" s="23"/>
      <c r="P15" s="23"/>
      <c r="Q15" s="23"/>
      <c r="R15" s="23"/>
      <c r="S15" s="23"/>
      <c r="T15" s="23"/>
      <c r="U15" s="23"/>
      <c r="V15" s="23"/>
      <c r="W15" s="23"/>
      <c r="X15" s="23"/>
      <c r="Y15" s="23"/>
      <c r="Z15" s="29"/>
      <c r="AA15" s="24"/>
    </row>
    <row r="16" spans="1:28" ht="28.5" customHeight="1" x14ac:dyDescent="0.2">
      <c r="A16" s="30"/>
      <c r="B16" s="30"/>
      <c r="C16" s="30"/>
      <c r="D16" s="30"/>
      <c r="E16" s="30"/>
      <c r="F16" s="30"/>
      <c r="G16" s="30"/>
      <c r="H16" s="30"/>
      <c r="I16" s="30"/>
      <c r="J16" s="30"/>
      <c r="K16" s="30"/>
      <c r="L16" s="30"/>
      <c r="M16" s="30"/>
      <c r="N16" s="30"/>
      <c r="O16" s="30"/>
      <c r="P16" s="30"/>
      <c r="Q16" s="30"/>
      <c r="R16" s="30"/>
      <c r="S16" s="30"/>
      <c r="T16" s="30"/>
      <c r="U16" s="30"/>
      <c r="V16" s="30"/>
      <c r="W16" s="30"/>
      <c r="X16" s="30"/>
      <c r="Y16" s="30"/>
      <c r="Z16" s="30"/>
    </row>
  </sheetData>
  <sheetProtection algorithmName="SHA-512" hashValue="4g891a4Wlt0t9kh1iiezRJUeZXywtFluAzWMsMSzvivkHVJGxN4l30o1E5Cn3scfLdqa0IPPSzfqs2djoOew9Q==" saltValue="9K9IPhLz1R6le/UrakyB2g==" spinCount="100000" sheet="1" objects="1" scenarios="1" selectLockedCells="1" selectUnlockedCells="1"/>
  <mergeCells count="56">
    <mergeCell ref="K11:K12"/>
    <mergeCell ref="Z11:Z12"/>
    <mergeCell ref="AA11:AB12"/>
    <mergeCell ref="A13:A14"/>
    <mergeCell ref="B13:B14"/>
    <mergeCell ref="C13:C14"/>
    <mergeCell ref="E13:E14"/>
    <mergeCell ref="F13:F14"/>
    <mergeCell ref="G13:G14"/>
    <mergeCell ref="H13:H14"/>
    <mergeCell ref="I13:I14"/>
    <mergeCell ref="J13:J14"/>
    <mergeCell ref="K13:K14"/>
    <mergeCell ref="Z13:Z14"/>
    <mergeCell ref="AA13:AB14"/>
    <mergeCell ref="AA9:AB10"/>
    <mergeCell ref="A11:A12"/>
    <mergeCell ref="B11:B12"/>
    <mergeCell ref="C11:C12"/>
    <mergeCell ref="E11:E12"/>
    <mergeCell ref="F11:F12"/>
    <mergeCell ref="G11:G12"/>
    <mergeCell ref="H11:H12"/>
    <mergeCell ref="I11:I12"/>
    <mergeCell ref="J11:J12"/>
    <mergeCell ref="G9:G10"/>
    <mergeCell ref="H9:H10"/>
    <mergeCell ref="I9:I10"/>
    <mergeCell ref="J9:J10"/>
    <mergeCell ref="K9:K10"/>
    <mergeCell ref="Z9:Z10"/>
    <mergeCell ref="A9:A10"/>
    <mergeCell ref="B9:B10"/>
    <mergeCell ref="C9:C10"/>
    <mergeCell ref="D9:D10"/>
    <mergeCell ref="E9:E10"/>
    <mergeCell ref="F9:F10"/>
    <mergeCell ref="L7:M8"/>
    <mergeCell ref="N7:Y7"/>
    <mergeCell ref="Z7:Z8"/>
    <mergeCell ref="N8:O8"/>
    <mergeCell ref="P8:Q8"/>
    <mergeCell ref="R8:S8"/>
    <mergeCell ref="T8:U8"/>
    <mergeCell ref="V8:W8"/>
    <mergeCell ref="X8:Y8"/>
    <mergeCell ref="AA3:AB3"/>
    <mergeCell ref="A6:A8"/>
    <mergeCell ref="B6:D6"/>
    <mergeCell ref="E6:G7"/>
    <mergeCell ref="H6:K7"/>
    <mergeCell ref="L6:Z6"/>
    <mergeCell ref="AA6:AB8"/>
    <mergeCell ref="B7:B8"/>
    <mergeCell ref="C7:C8"/>
    <mergeCell ref="D7:D8"/>
  </mergeCells>
  <phoneticPr fontId="1"/>
  <dataValidations count="1">
    <dataValidation type="list" allowBlank="1" showInputMessage="1" showErrorMessage="1" sqref="D65543 IZ65543 SV65543 ACR65543 AMN65543 AWJ65543 BGF65543 BQB65543 BZX65543 CJT65543 CTP65543 DDL65543 DNH65543 DXD65543 EGZ65543 EQV65543 FAR65543 FKN65543 FUJ65543 GEF65543 GOB65543 GXX65543 HHT65543 HRP65543 IBL65543 ILH65543 IVD65543 JEZ65543 JOV65543 JYR65543 KIN65543 KSJ65543 LCF65543 LMB65543 LVX65543 MFT65543 MPP65543 MZL65543 NJH65543 NTD65543 OCZ65543 OMV65543 OWR65543 PGN65543 PQJ65543 QAF65543 QKB65543 QTX65543 RDT65543 RNP65543 RXL65543 SHH65543 SRD65543 TAZ65543 TKV65543 TUR65543 UEN65543 UOJ65543 UYF65543 VIB65543 VRX65543 WBT65543 WLP65543 WVL65543 D131079 IZ131079 SV131079 ACR131079 AMN131079 AWJ131079 BGF131079 BQB131079 BZX131079 CJT131079 CTP131079 DDL131079 DNH131079 DXD131079 EGZ131079 EQV131079 FAR131079 FKN131079 FUJ131079 GEF131079 GOB131079 GXX131079 HHT131079 HRP131079 IBL131079 ILH131079 IVD131079 JEZ131079 JOV131079 JYR131079 KIN131079 KSJ131079 LCF131079 LMB131079 LVX131079 MFT131079 MPP131079 MZL131079 NJH131079 NTD131079 OCZ131079 OMV131079 OWR131079 PGN131079 PQJ131079 QAF131079 QKB131079 QTX131079 RDT131079 RNP131079 RXL131079 SHH131079 SRD131079 TAZ131079 TKV131079 TUR131079 UEN131079 UOJ131079 UYF131079 VIB131079 VRX131079 WBT131079 WLP131079 WVL131079 D196615 IZ196615 SV196615 ACR196615 AMN196615 AWJ196615 BGF196615 BQB196615 BZX196615 CJT196615 CTP196615 DDL196615 DNH196615 DXD196615 EGZ196615 EQV196615 FAR196615 FKN196615 FUJ196615 GEF196615 GOB196615 GXX196615 HHT196615 HRP196615 IBL196615 ILH196615 IVD196615 JEZ196615 JOV196615 JYR196615 KIN196615 KSJ196615 LCF196615 LMB196615 LVX196615 MFT196615 MPP196615 MZL196615 NJH196615 NTD196615 OCZ196615 OMV196615 OWR196615 PGN196615 PQJ196615 QAF196615 QKB196615 QTX196615 RDT196615 RNP196615 RXL196615 SHH196615 SRD196615 TAZ196615 TKV196615 TUR196615 UEN196615 UOJ196615 UYF196615 VIB196615 VRX196615 WBT196615 WLP196615 WVL196615 D262151 IZ262151 SV262151 ACR262151 AMN262151 AWJ262151 BGF262151 BQB262151 BZX262151 CJT262151 CTP262151 DDL262151 DNH262151 DXD262151 EGZ262151 EQV262151 FAR262151 FKN262151 FUJ262151 GEF262151 GOB262151 GXX262151 HHT262151 HRP262151 IBL262151 ILH262151 IVD262151 JEZ262151 JOV262151 JYR262151 KIN262151 KSJ262151 LCF262151 LMB262151 LVX262151 MFT262151 MPP262151 MZL262151 NJH262151 NTD262151 OCZ262151 OMV262151 OWR262151 PGN262151 PQJ262151 QAF262151 QKB262151 QTX262151 RDT262151 RNP262151 RXL262151 SHH262151 SRD262151 TAZ262151 TKV262151 TUR262151 UEN262151 UOJ262151 UYF262151 VIB262151 VRX262151 WBT262151 WLP262151 WVL262151 D327687 IZ327687 SV327687 ACR327687 AMN327687 AWJ327687 BGF327687 BQB327687 BZX327687 CJT327687 CTP327687 DDL327687 DNH327687 DXD327687 EGZ327687 EQV327687 FAR327687 FKN327687 FUJ327687 GEF327687 GOB327687 GXX327687 HHT327687 HRP327687 IBL327687 ILH327687 IVD327687 JEZ327687 JOV327687 JYR327687 KIN327687 KSJ327687 LCF327687 LMB327687 LVX327687 MFT327687 MPP327687 MZL327687 NJH327687 NTD327687 OCZ327687 OMV327687 OWR327687 PGN327687 PQJ327687 QAF327687 QKB327687 QTX327687 RDT327687 RNP327687 RXL327687 SHH327687 SRD327687 TAZ327687 TKV327687 TUR327687 UEN327687 UOJ327687 UYF327687 VIB327687 VRX327687 WBT327687 WLP327687 WVL327687 D393223 IZ393223 SV393223 ACR393223 AMN393223 AWJ393223 BGF393223 BQB393223 BZX393223 CJT393223 CTP393223 DDL393223 DNH393223 DXD393223 EGZ393223 EQV393223 FAR393223 FKN393223 FUJ393223 GEF393223 GOB393223 GXX393223 HHT393223 HRP393223 IBL393223 ILH393223 IVD393223 JEZ393223 JOV393223 JYR393223 KIN393223 KSJ393223 LCF393223 LMB393223 LVX393223 MFT393223 MPP393223 MZL393223 NJH393223 NTD393223 OCZ393223 OMV393223 OWR393223 PGN393223 PQJ393223 QAF393223 QKB393223 QTX393223 RDT393223 RNP393223 RXL393223 SHH393223 SRD393223 TAZ393223 TKV393223 TUR393223 UEN393223 UOJ393223 UYF393223 VIB393223 VRX393223 WBT393223 WLP393223 WVL393223 D458759 IZ458759 SV458759 ACR458759 AMN458759 AWJ458759 BGF458759 BQB458759 BZX458759 CJT458759 CTP458759 DDL458759 DNH458759 DXD458759 EGZ458759 EQV458759 FAR458759 FKN458759 FUJ458759 GEF458759 GOB458759 GXX458759 HHT458759 HRP458759 IBL458759 ILH458759 IVD458759 JEZ458759 JOV458759 JYR458759 KIN458759 KSJ458759 LCF458759 LMB458759 LVX458759 MFT458759 MPP458759 MZL458759 NJH458759 NTD458759 OCZ458759 OMV458759 OWR458759 PGN458759 PQJ458759 QAF458759 QKB458759 QTX458759 RDT458759 RNP458759 RXL458759 SHH458759 SRD458759 TAZ458759 TKV458759 TUR458759 UEN458759 UOJ458759 UYF458759 VIB458759 VRX458759 WBT458759 WLP458759 WVL458759 D524295 IZ524295 SV524295 ACR524295 AMN524295 AWJ524295 BGF524295 BQB524295 BZX524295 CJT524295 CTP524295 DDL524295 DNH524295 DXD524295 EGZ524295 EQV524295 FAR524295 FKN524295 FUJ524295 GEF524295 GOB524295 GXX524295 HHT524295 HRP524295 IBL524295 ILH524295 IVD524295 JEZ524295 JOV524295 JYR524295 KIN524295 KSJ524295 LCF524295 LMB524295 LVX524295 MFT524295 MPP524295 MZL524295 NJH524295 NTD524295 OCZ524295 OMV524295 OWR524295 PGN524295 PQJ524295 QAF524295 QKB524295 QTX524295 RDT524295 RNP524295 RXL524295 SHH524295 SRD524295 TAZ524295 TKV524295 TUR524295 UEN524295 UOJ524295 UYF524295 VIB524295 VRX524295 WBT524295 WLP524295 WVL524295 D589831 IZ589831 SV589831 ACR589831 AMN589831 AWJ589831 BGF589831 BQB589831 BZX589831 CJT589831 CTP589831 DDL589831 DNH589831 DXD589831 EGZ589831 EQV589831 FAR589831 FKN589831 FUJ589831 GEF589831 GOB589831 GXX589831 HHT589831 HRP589831 IBL589831 ILH589831 IVD589831 JEZ589831 JOV589831 JYR589831 KIN589831 KSJ589831 LCF589831 LMB589831 LVX589831 MFT589831 MPP589831 MZL589831 NJH589831 NTD589831 OCZ589831 OMV589831 OWR589831 PGN589831 PQJ589831 QAF589831 QKB589831 QTX589831 RDT589831 RNP589831 RXL589831 SHH589831 SRD589831 TAZ589831 TKV589831 TUR589831 UEN589831 UOJ589831 UYF589831 VIB589831 VRX589831 WBT589831 WLP589831 WVL589831 D655367 IZ655367 SV655367 ACR655367 AMN655367 AWJ655367 BGF655367 BQB655367 BZX655367 CJT655367 CTP655367 DDL655367 DNH655367 DXD655367 EGZ655367 EQV655367 FAR655367 FKN655367 FUJ655367 GEF655367 GOB655367 GXX655367 HHT655367 HRP655367 IBL655367 ILH655367 IVD655367 JEZ655367 JOV655367 JYR655367 KIN655367 KSJ655367 LCF655367 LMB655367 LVX655367 MFT655367 MPP655367 MZL655367 NJH655367 NTD655367 OCZ655367 OMV655367 OWR655367 PGN655367 PQJ655367 QAF655367 QKB655367 QTX655367 RDT655367 RNP655367 RXL655367 SHH655367 SRD655367 TAZ655367 TKV655367 TUR655367 UEN655367 UOJ655367 UYF655367 VIB655367 VRX655367 WBT655367 WLP655367 WVL655367 D720903 IZ720903 SV720903 ACR720903 AMN720903 AWJ720903 BGF720903 BQB720903 BZX720903 CJT720903 CTP720903 DDL720903 DNH720903 DXD720903 EGZ720903 EQV720903 FAR720903 FKN720903 FUJ720903 GEF720903 GOB720903 GXX720903 HHT720903 HRP720903 IBL720903 ILH720903 IVD720903 JEZ720903 JOV720903 JYR720903 KIN720903 KSJ720903 LCF720903 LMB720903 LVX720903 MFT720903 MPP720903 MZL720903 NJH720903 NTD720903 OCZ720903 OMV720903 OWR720903 PGN720903 PQJ720903 QAF720903 QKB720903 QTX720903 RDT720903 RNP720903 RXL720903 SHH720903 SRD720903 TAZ720903 TKV720903 TUR720903 UEN720903 UOJ720903 UYF720903 VIB720903 VRX720903 WBT720903 WLP720903 WVL720903 D786439 IZ786439 SV786439 ACR786439 AMN786439 AWJ786439 BGF786439 BQB786439 BZX786439 CJT786439 CTP786439 DDL786439 DNH786439 DXD786439 EGZ786439 EQV786439 FAR786439 FKN786439 FUJ786439 GEF786439 GOB786439 GXX786439 HHT786439 HRP786439 IBL786439 ILH786439 IVD786439 JEZ786439 JOV786439 JYR786439 KIN786439 KSJ786439 LCF786439 LMB786439 LVX786439 MFT786439 MPP786439 MZL786439 NJH786439 NTD786439 OCZ786439 OMV786439 OWR786439 PGN786439 PQJ786439 QAF786439 QKB786439 QTX786439 RDT786439 RNP786439 RXL786439 SHH786439 SRD786439 TAZ786439 TKV786439 TUR786439 UEN786439 UOJ786439 UYF786439 VIB786439 VRX786439 WBT786439 WLP786439 WVL786439 D851975 IZ851975 SV851975 ACR851975 AMN851975 AWJ851975 BGF851975 BQB851975 BZX851975 CJT851975 CTP851975 DDL851975 DNH851975 DXD851975 EGZ851975 EQV851975 FAR851975 FKN851975 FUJ851975 GEF851975 GOB851975 GXX851975 HHT851975 HRP851975 IBL851975 ILH851975 IVD851975 JEZ851975 JOV851975 JYR851975 KIN851975 KSJ851975 LCF851975 LMB851975 LVX851975 MFT851975 MPP851975 MZL851975 NJH851975 NTD851975 OCZ851975 OMV851975 OWR851975 PGN851975 PQJ851975 QAF851975 QKB851975 QTX851975 RDT851975 RNP851975 RXL851975 SHH851975 SRD851975 TAZ851975 TKV851975 TUR851975 UEN851975 UOJ851975 UYF851975 VIB851975 VRX851975 WBT851975 WLP851975 WVL851975 D917511 IZ917511 SV917511 ACR917511 AMN917511 AWJ917511 BGF917511 BQB917511 BZX917511 CJT917511 CTP917511 DDL917511 DNH917511 DXD917511 EGZ917511 EQV917511 FAR917511 FKN917511 FUJ917511 GEF917511 GOB917511 GXX917511 HHT917511 HRP917511 IBL917511 ILH917511 IVD917511 JEZ917511 JOV917511 JYR917511 KIN917511 KSJ917511 LCF917511 LMB917511 LVX917511 MFT917511 MPP917511 MZL917511 NJH917511 NTD917511 OCZ917511 OMV917511 OWR917511 PGN917511 PQJ917511 QAF917511 QKB917511 QTX917511 RDT917511 RNP917511 RXL917511 SHH917511 SRD917511 TAZ917511 TKV917511 TUR917511 UEN917511 UOJ917511 UYF917511 VIB917511 VRX917511 WBT917511 WLP917511 WVL917511 D983047 IZ983047 SV983047 ACR983047 AMN983047 AWJ983047 BGF983047 BQB983047 BZX983047 CJT983047 CTP983047 DDL983047 DNH983047 DXD983047 EGZ983047 EQV983047 FAR983047 FKN983047 FUJ983047 GEF983047 GOB983047 GXX983047 HHT983047 HRP983047 IBL983047 ILH983047 IVD983047 JEZ983047 JOV983047 JYR983047 KIN983047 KSJ983047 LCF983047 LMB983047 LVX983047 MFT983047 MPP983047 MZL983047 NJH983047 NTD983047 OCZ983047 OMV983047 OWR983047 PGN983047 PQJ983047 QAF983047 QKB983047 QTX983047 RDT983047 RNP983047 RXL983047 SHH983047 SRD983047 TAZ983047 TKV983047 TUR983047 UEN983047 UOJ983047 UYF983047 VIB983047 VRX983047 WBT983047 WLP983047 WVL983047 D9 IZ9 SV9 ACR9 AMN9 AWJ9 BGF9 BQB9 BZX9 CJT9 CTP9 DDL9 DNH9 DXD9 EGZ9 EQV9 FAR9 FKN9 FUJ9 GEF9 GOB9 GXX9 HHT9 HRP9 IBL9 ILH9 IVD9 JEZ9 JOV9 JYR9 KIN9 KSJ9 LCF9 LMB9 LVX9 MFT9 MPP9 MZL9 NJH9 NTD9 OCZ9 OMV9 OWR9 PGN9 PQJ9 QAF9 QKB9 QTX9 RDT9 RNP9 RXL9 SHH9 SRD9 TAZ9 TKV9 TUR9 UEN9 UOJ9 UYF9 VIB9 VRX9 WBT9 WLP9 WVL9 D65545 IZ65545 SV65545 ACR65545 AMN65545 AWJ65545 BGF65545 BQB65545 BZX65545 CJT65545 CTP65545 DDL65545 DNH65545 DXD65545 EGZ65545 EQV65545 FAR65545 FKN65545 FUJ65545 GEF65545 GOB65545 GXX65545 HHT65545 HRP65545 IBL65545 ILH65545 IVD65545 JEZ65545 JOV65545 JYR65545 KIN65545 KSJ65545 LCF65545 LMB65545 LVX65545 MFT65545 MPP65545 MZL65545 NJH65545 NTD65545 OCZ65545 OMV65545 OWR65545 PGN65545 PQJ65545 QAF65545 QKB65545 QTX65545 RDT65545 RNP65545 RXL65545 SHH65545 SRD65545 TAZ65545 TKV65545 TUR65545 UEN65545 UOJ65545 UYF65545 VIB65545 VRX65545 WBT65545 WLP65545 WVL65545 D131081 IZ131081 SV131081 ACR131081 AMN131081 AWJ131081 BGF131081 BQB131081 BZX131081 CJT131081 CTP131081 DDL131081 DNH131081 DXD131081 EGZ131081 EQV131081 FAR131081 FKN131081 FUJ131081 GEF131081 GOB131081 GXX131081 HHT131081 HRP131081 IBL131081 ILH131081 IVD131081 JEZ131081 JOV131081 JYR131081 KIN131081 KSJ131081 LCF131081 LMB131081 LVX131081 MFT131081 MPP131081 MZL131081 NJH131081 NTD131081 OCZ131081 OMV131081 OWR131081 PGN131081 PQJ131081 QAF131081 QKB131081 QTX131081 RDT131081 RNP131081 RXL131081 SHH131081 SRD131081 TAZ131081 TKV131081 TUR131081 UEN131081 UOJ131081 UYF131081 VIB131081 VRX131081 WBT131081 WLP131081 WVL131081 D196617 IZ196617 SV196617 ACR196617 AMN196617 AWJ196617 BGF196617 BQB196617 BZX196617 CJT196617 CTP196617 DDL196617 DNH196617 DXD196617 EGZ196617 EQV196617 FAR196617 FKN196617 FUJ196617 GEF196617 GOB196617 GXX196617 HHT196617 HRP196617 IBL196617 ILH196617 IVD196617 JEZ196617 JOV196617 JYR196617 KIN196617 KSJ196617 LCF196617 LMB196617 LVX196617 MFT196617 MPP196617 MZL196617 NJH196617 NTD196617 OCZ196617 OMV196617 OWR196617 PGN196617 PQJ196617 QAF196617 QKB196617 QTX196617 RDT196617 RNP196617 RXL196617 SHH196617 SRD196617 TAZ196617 TKV196617 TUR196617 UEN196617 UOJ196617 UYF196617 VIB196617 VRX196617 WBT196617 WLP196617 WVL196617 D262153 IZ262153 SV262153 ACR262153 AMN262153 AWJ262153 BGF262153 BQB262153 BZX262153 CJT262153 CTP262153 DDL262153 DNH262153 DXD262153 EGZ262153 EQV262153 FAR262153 FKN262153 FUJ262153 GEF262153 GOB262153 GXX262153 HHT262153 HRP262153 IBL262153 ILH262153 IVD262153 JEZ262153 JOV262153 JYR262153 KIN262153 KSJ262153 LCF262153 LMB262153 LVX262153 MFT262153 MPP262153 MZL262153 NJH262153 NTD262153 OCZ262153 OMV262153 OWR262153 PGN262153 PQJ262153 QAF262153 QKB262153 QTX262153 RDT262153 RNP262153 RXL262153 SHH262153 SRD262153 TAZ262153 TKV262153 TUR262153 UEN262153 UOJ262153 UYF262153 VIB262153 VRX262153 WBT262153 WLP262153 WVL262153 D327689 IZ327689 SV327689 ACR327689 AMN327689 AWJ327689 BGF327689 BQB327689 BZX327689 CJT327689 CTP327689 DDL327689 DNH327689 DXD327689 EGZ327689 EQV327689 FAR327689 FKN327689 FUJ327689 GEF327689 GOB327689 GXX327689 HHT327689 HRP327689 IBL327689 ILH327689 IVD327689 JEZ327689 JOV327689 JYR327689 KIN327689 KSJ327689 LCF327689 LMB327689 LVX327689 MFT327689 MPP327689 MZL327689 NJH327689 NTD327689 OCZ327689 OMV327689 OWR327689 PGN327689 PQJ327689 QAF327689 QKB327689 QTX327689 RDT327689 RNP327689 RXL327689 SHH327689 SRD327689 TAZ327689 TKV327689 TUR327689 UEN327689 UOJ327689 UYF327689 VIB327689 VRX327689 WBT327689 WLP327689 WVL327689 D393225 IZ393225 SV393225 ACR393225 AMN393225 AWJ393225 BGF393225 BQB393225 BZX393225 CJT393225 CTP393225 DDL393225 DNH393225 DXD393225 EGZ393225 EQV393225 FAR393225 FKN393225 FUJ393225 GEF393225 GOB393225 GXX393225 HHT393225 HRP393225 IBL393225 ILH393225 IVD393225 JEZ393225 JOV393225 JYR393225 KIN393225 KSJ393225 LCF393225 LMB393225 LVX393225 MFT393225 MPP393225 MZL393225 NJH393225 NTD393225 OCZ393225 OMV393225 OWR393225 PGN393225 PQJ393225 QAF393225 QKB393225 QTX393225 RDT393225 RNP393225 RXL393225 SHH393225 SRD393225 TAZ393225 TKV393225 TUR393225 UEN393225 UOJ393225 UYF393225 VIB393225 VRX393225 WBT393225 WLP393225 WVL393225 D458761 IZ458761 SV458761 ACR458761 AMN458761 AWJ458761 BGF458761 BQB458761 BZX458761 CJT458761 CTP458761 DDL458761 DNH458761 DXD458761 EGZ458761 EQV458761 FAR458761 FKN458761 FUJ458761 GEF458761 GOB458761 GXX458761 HHT458761 HRP458761 IBL458761 ILH458761 IVD458761 JEZ458761 JOV458761 JYR458761 KIN458761 KSJ458761 LCF458761 LMB458761 LVX458761 MFT458761 MPP458761 MZL458761 NJH458761 NTD458761 OCZ458761 OMV458761 OWR458761 PGN458761 PQJ458761 QAF458761 QKB458761 QTX458761 RDT458761 RNP458761 RXL458761 SHH458761 SRD458761 TAZ458761 TKV458761 TUR458761 UEN458761 UOJ458761 UYF458761 VIB458761 VRX458761 WBT458761 WLP458761 WVL458761 D524297 IZ524297 SV524297 ACR524297 AMN524297 AWJ524297 BGF524297 BQB524297 BZX524297 CJT524297 CTP524297 DDL524297 DNH524297 DXD524297 EGZ524297 EQV524297 FAR524297 FKN524297 FUJ524297 GEF524297 GOB524297 GXX524297 HHT524297 HRP524297 IBL524297 ILH524297 IVD524297 JEZ524297 JOV524297 JYR524297 KIN524297 KSJ524297 LCF524297 LMB524297 LVX524297 MFT524297 MPP524297 MZL524297 NJH524297 NTD524297 OCZ524297 OMV524297 OWR524297 PGN524297 PQJ524297 QAF524297 QKB524297 QTX524297 RDT524297 RNP524297 RXL524297 SHH524297 SRD524297 TAZ524297 TKV524297 TUR524297 UEN524297 UOJ524297 UYF524297 VIB524297 VRX524297 WBT524297 WLP524297 WVL524297 D589833 IZ589833 SV589833 ACR589833 AMN589833 AWJ589833 BGF589833 BQB589833 BZX589833 CJT589833 CTP589833 DDL589833 DNH589833 DXD589833 EGZ589833 EQV589833 FAR589833 FKN589833 FUJ589833 GEF589833 GOB589833 GXX589833 HHT589833 HRP589833 IBL589833 ILH589833 IVD589833 JEZ589833 JOV589833 JYR589833 KIN589833 KSJ589833 LCF589833 LMB589833 LVX589833 MFT589833 MPP589833 MZL589833 NJH589833 NTD589833 OCZ589833 OMV589833 OWR589833 PGN589833 PQJ589833 QAF589833 QKB589833 QTX589833 RDT589833 RNP589833 RXL589833 SHH589833 SRD589833 TAZ589833 TKV589833 TUR589833 UEN589833 UOJ589833 UYF589833 VIB589833 VRX589833 WBT589833 WLP589833 WVL589833 D655369 IZ655369 SV655369 ACR655369 AMN655369 AWJ655369 BGF655369 BQB655369 BZX655369 CJT655369 CTP655369 DDL655369 DNH655369 DXD655369 EGZ655369 EQV655369 FAR655369 FKN655369 FUJ655369 GEF655369 GOB655369 GXX655369 HHT655369 HRP655369 IBL655369 ILH655369 IVD655369 JEZ655369 JOV655369 JYR655369 KIN655369 KSJ655369 LCF655369 LMB655369 LVX655369 MFT655369 MPP655369 MZL655369 NJH655369 NTD655369 OCZ655369 OMV655369 OWR655369 PGN655369 PQJ655369 QAF655369 QKB655369 QTX655369 RDT655369 RNP655369 RXL655369 SHH655369 SRD655369 TAZ655369 TKV655369 TUR655369 UEN655369 UOJ655369 UYF655369 VIB655369 VRX655369 WBT655369 WLP655369 WVL655369 D720905 IZ720905 SV720905 ACR720905 AMN720905 AWJ720905 BGF720905 BQB720905 BZX720905 CJT720905 CTP720905 DDL720905 DNH720905 DXD720905 EGZ720905 EQV720905 FAR720905 FKN720905 FUJ720905 GEF720905 GOB720905 GXX720905 HHT720905 HRP720905 IBL720905 ILH720905 IVD720905 JEZ720905 JOV720905 JYR720905 KIN720905 KSJ720905 LCF720905 LMB720905 LVX720905 MFT720905 MPP720905 MZL720905 NJH720905 NTD720905 OCZ720905 OMV720905 OWR720905 PGN720905 PQJ720905 QAF720905 QKB720905 QTX720905 RDT720905 RNP720905 RXL720905 SHH720905 SRD720905 TAZ720905 TKV720905 TUR720905 UEN720905 UOJ720905 UYF720905 VIB720905 VRX720905 WBT720905 WLP720905 WVL720905 D786441 IZ786441 SV786441 ACR786441 AMN786441 AWJ786441 BGF786441 BQB786441 BZX786441 CJT786441 CTP786441 DDL786441 DNH786441 DXD786441 EGZ786441 EQV786441 FAR786441 FKN786441 FUJ786441 GEF786441 GOB786441 GXX786441 HHT786441 HRP786441 IBL786441 ILH786441 IVD786441 JEZ786441 JOV786441 JYR786441 KIN786441 KSJ786441 LCF786441 LMB786441 LVX786441 MFT786441 MPP786441 MZL786441 NJH786441 NTD786441 OCZ786441 OMV786441 OWR786441 PGN786441 PQJ786441 QAF786441 QKB786441 QTX786441 RDT786441 RNP786441 RXL786441 SHH786441 SRD786441 TAZ786441 TKV786441 TUR786441 UEN786441 UOJ786441 UYF786441 VIB786441 VRX786441 WBT786441 WLP786441 WVL786441 D851977 IZ851977 SV851977 ACR851977 AMN851977 AWJ851977 BGF851977 BQB851977 BZX851977 CJT851977 CTP851977 DDL851977 DNH851977 DXD851977 EGZ851977 EQV851977 FAR851977 FKN851977 FUJ851977 GEF851977 GOB851977 GXX851977 HHT851977 HRP851977 IBL851977 ILH851977 IVD851977 JEZ851977 JOV851977 JYR851977 KIN851977 KSJ851977 LCF851977 LMB851977 LVX851977 MFT851977 MPP851977 MZL851977 NJH851977 NTD851977 OCZ851977 OMV851977 OWR851977 PGN851977 PQJ851977 QAF851977 QKB851977 QTX851977 RDT851977 RNP851977 RXL851977 SHH851977 SRD851977 TAZ851977 TKV851977 TUR851977 UEN851977 UOJ851977 UYF851977 VIB851977 VRX851977 WBT851977 WLP851977 WVL851977 D917513 IZ917513 SV917513 ACR917513 AMN917513 AWJ917513 BGF917513 BQB917513 BZX917513 CJT917513 CTP917513 DDL917513 DNH917513 DXD917513 EGZ917513 EQV917513 FAR917513 FKN917513 FUJ917513 GEF917513 GOB917513 GXX917513 HHT917513 HRP917513 IBL917513 ILH917513 IVD917513 JEZ917513 JOV917513 JYR917513 KIN917513 KSJ917513 LCF917513 LMB917513 LVX917513 MFT917513 MPP917513 MZL917513 NJH917513 NTD917513 OCZ917513 OMV917513 OWR917513 PGN917513 PQJ917513 QAF917513 QKB917513 QTX917513 RDT917513 RNP917513 RXL917513 SHH917513 SRD917513 TAZ917513 TKV917513 TUR917513 UEN917513 UOJ917513 UYF917513 VIB917513 VRX917513 WBT917513 WLP917513 WVL917513 D983049 IZ983049 SV983049 ACR983049 AMN983049 AWJ983049 BGF983049 BQB983049 BZX983049 CJT983049 CTP983049 DDL983049 DNH983049 DXD983049 EGZ983049 EQV983049 FAR983049 FKN983049 FUJ983049 GEF983049 GOB983049 GXX983049 HHT983049 HRP983049 IBL983049 ILH983049 IVD983049 JEZ983049 JOV983049 JYR983049 KIN983049 KSJ983049 LCF983049 LMB983049 LVX983049 MFT983049 MPP983049 MZL983049 NJH983049 NTD983049 OCZ983049 OMV983049 OWR983049 PGN983049 PQJ983049 QAF983049 QKB983049 QTX983049 RDT983049 RNP983049 RXL983049 SHH983049 SRD983049 TAZ983049 TKV983049 TUR983049 UEN983049 UOJ983049 UYF983049 VIB983049 VRX983049 WBT983049 WLP983049 WVL983049 D11 IZ11 SV11 ACR11 AMN11 AWJ11 BGF11 BQB11 BZX11 CJT11 CTP11 DDL11 DNH11 DXD11 EGZ11 EQV11 FAR11 FKN11 FUJ11 GEF11 GOB11 GXX11 HHT11 HRP11 IBL11 ILH11 IVD11 JEZ11 JOV11 JYR11 KIN11 KSJ11 LCF11 LMB11 LVX11 MFT11 MPP11 MZL11 NJH11 NTD11 OCZ11 OMV11 OWR11 PGN11 PQJ11 QAF11 QKB11 QTX11 RDT11 RNP11 RXL11 SHH11 SRD11 TAZ11 TKV11 TUR11 UEN11 UOJ11 UYF11 VIB11 VRX11 WBT11 WLP11 WVL11 D65547 IZ65547 SV65547 ACR65547 AMN65547 AWJ65547 BGF65547 BQB65547 BZX65547 CJT65547 CTP65547 DDL65547 DNH65547 DXD65547 EGZ65547 EQV65547 FAR65547 FKN65547 FUJ65547 GEF65547 GOB65547 GXX65547 HHT65547 HRP65547 IBL65547 ILH65547 IVD65547 JEZ65547 JOV65547 JYR65547 KIN65547 KSJ65547 LCF65547 LMB65547 LVX65547 MFT65547 MPP65547 MZL65547 NJH65547 NTD65547 OCZ65547 OMV65547 OWR65547 PGN65547 PQJ65547 QAF65547 QKB65547 QTX65547 RDT65547 RNP65547 RXL65547 SHH65547 SRD65547 TAZ65547 TKV65547 TUR65547 UEN65547 UOJ65547 UYF65547 VIB65547 VRX65547 WBT65547 WLP65547 WVL65547 D131083 IZ131083 SV131083 ACR131083 AMN131083 AWJ131083 BGF131083 BQB131083 BZX131083 CJT131083 CTP131083 DDL131083 DNH131083 DXD131083 EGZ131083 EQV131083 FAR131083 FKN131083 FUJ131083 GEF131083 GOB131083 GXX131083 HHT131083 HRP131083 IBL131083 ILH131083 IVD131083 JEZ131083 JOV131083 JYR131083 KIN131083 KSJ131083 LCF131083 LMB131083 LVX131083 MFT131083 MPP131083 MZL131083 NJH131083 NTD131083 OCZ131083 OMV131083 OWR131083 PGN131083 PQJ131083 QAF131083 QKB131083 QTX131083 RDT131083 RNP131083 RXL131083 SHH131083 SRD131083 TAZ131083 TKV131083 TUR131083 UEN131083 UOJ131083 UYF131083 VIB131083 VRX131083 WBT131083 WLP131083 WVL131083 D196619 IZ196619 SV196619 ACR196619 AMN196619 AWJ196619 BGF196619 BQB196619 BZX196619 CJT196619 CTP196619 DDL196619 DNH196619 DXD196619 EGZ196619 EQV196619 FAR196619 FKN196619 FUJ196619 GEF196619 GOB196619 GXX196619 HHT196619 HRP196619 IBL196619 ILH196619 IVD196619 JEZ196619 JOV196619 JYR196619 KIN196619 KSJ196619 LCF196619 LMB196619 LVX196619 MFT196619 MPP196619 MZL196619 NJH196619 NTD196619 OCZ196619 OMV196619 OWR196619 PGN196619 PQJ196619 QAF196619 QKB196619 QTX196619 RDT196619 RNP196619 RXL196619 SHH196619 SRD196619 TAZ196619 TKV196619 TUR196619 UEN196619 UOJ196619 UYF196619 VIB196619 VRX196619 WBT196619 WLP196619 WVL196619 D262155 IZ262155 SV262155 ACR262155 AMN262155 AWJ262155 BGF262155 BQB262155 BZX262155 CJT262155 CTP262155 DDL262155 DNH262155 DXD262155 EGZ262155 EQV262155 FAR262155 FKN262155 FUJ262155 GEF262155 GOB262155 GXX262155 HHT262155 HRP262155 IBL262155 ILH262155 IVD262155 JEZ262155 JOV262155 JYR262155 KIN262155 KSJ262155 LCF262155 LMB262155 LVX262155 MFT262155 MPP262155 MZL262155 NJH262155 NTD262155 OCZ262155 OMV262155 OWR262155 PGN262155 PQJ262155 QAF262155 QKB262155 QTX262155 RDT262155 RNP262155 RXL262155 SHH262155 SRD262155 TAZ262155 TKV262155 TUR262155 UEN262155 UOJ262155 UYF262155 VIB262155 VRX262155 WBT262155 WLP262155 WVL262155 D327691 IZ327691 SV327691 ACR327691 AMN327691 AWJ327691 BGF327691 BQB327691 BZX327691 CJT327691 CTP327691 DDL327691 DNH327691 DXD327691 EGZ327691 EQV327691 FAR327691 FKN327691 FUJ327691 GEF327691 GOB327691 GXX327691 HHT327691 HRP327691 IBL327691 ILH327691 IVD327691 JEZ327691 JOV327691 JYR327691 KIN327691 KSJ327691 LCF327691 LMB327691 LVX327691 MFT327691 MPP327691 MZL327691 NJH327691 NTD327691 OCZ327691 OMV327691 OWR327691 PGN327691 PQJ327691 QAF327691 QKB327691 QTX327691 RDT327691 RNP327691 RXL327691 SHH327691 SRD327691 TAZ327691 TKV327691 TUR327691 UEN327691 UOJ327691 UYF327691 VIB327691 VRX327691 WBT327691 WLP327691 WVL327691 D393227 IZ393227 SV393227 ACR393227 AMN393227 AWJ393227 BGF393227 BQB393227 BZX393227 CJT393227 CTP393227 DDL393227 DNH393227 DXD393227 EGZ393227 EQV393227 FAR393227 FKN393227 FUJ393227 GEF393227 GOB393227 GXX393227 HHT393227 HRP393227 IBL393227 ILH393227 IVD393227 JEZ393227 JOV393227 JYR393227 KIN393227 KSJ393227 LCF393227 LMB393227 LVX393227 MFT393227 MPP393227 MZL393227 NJH393227 NTD393227 OCZ393227 OMV393227 OWR393227 PGN393227 PQJ393227 QAF393227 QKB393227 QTX393227 RDT393227 RNP393227 RXL393227 SHH393227 SRD393227 TAZ393227 TKV393227 TUR393227 UEN393227 UOJ393227 UYF393227 VIB393227 VRX393227 WBT393227 WLP393227 WVL393227 D458763 IZ458763 SV458763 ACR458763 AMN458763 AWJ458763 BGF458763 BQB458763 BZX458763 CJT458763 CTP458763 DDL458763 DNH458763 DXD458763 EGZ458763 EQV458763 FAR458763 FKN458763 FUJ458763 GEF458763 GOB458763 GXX458763 HHT458763 HRP458763 IBL458763 ILH458763 IVD458763 JEZ458763 JOV458763 JYR458763 KIN458763 KSJ458763 LCF458763 LMB458763 LVX458763 MFT458763 MPP458763 MZL458763 NJH458763 NTD458763 OCZ458763 OMV458763 OWR458763 PGN458763 PQJ458763 QAF458763 QKB458763 QTX458763 RDT458763 RNP458763 RXL458763 SHH458763 SRD458763 TAZ458763 TKV458763 TUR458763 UEN458763 UOJ458763 UYF458763 VIB458763 VRX458763 WBT458763 WLP458763 WVL458763 D524299 IZ524299 SV524299 ACR524299 AMN524299 AWJ524299 BGF524299 BQB524299 BZX524299 CJT524299 CTP524299 DDL524299 DNH524299 DXD524299 EGZ524299 EQV524299 FAR524299 FKN524299 FUJ524299 GEF524299 GOB524299 GXX524299 HHT524299 HRP524299 IBL524299 ILH524299 IVD524299 JEZ524299 JOV524299 JYR524299 KIN524299 KSJ524299 LCF524299 LMB524299 LVX524299 MFT524299 MPP524299 MZL524299 NJH524299 NTD524299 OCZ524299 OMV524299 OWR524299 PGN524299 PQJ524299 QAF524299 QKB524299 QTX524299 RDT524299 RNP524299 RXL524299 SHH524299 SRD524299 TAZ524299 TKV524299 TUR524299 UEN524299 UOJ524299 UYF524299 VIB524299 VRX524299 WBT524299 WLP524299 WVL524299 D589835 IZ589835 SV589835 ACR589835 AMN589835 AWJ589835 BGF589835 BQB589835 BZX589835 CJT589835 CTP589835 DDL589835 DNH589835 DXD589835 EGZ589835 EQV589835 FAR589835 FKN589835 FUJ589835 GEF589835 GOB589835 GXX589835 HHT589835 HRP589835 IBL589835 ILH589835 IVD589835 JEZ589835 JOV589835 JYR589835 KIN589835 KSJ589835 LCF589835 LMB589835 LVX589835 MFT589835 MPP589835 MZL589835 NJH589835 NTD589835 OCZ589835 OMV589835 OWR589835 PGN589835 PQJ589835 QAF589835 QKB589835 QTX589835 RDT589835 RNP589835 RXL589835 SHH589835 SRD589835 TAZ589835 TKV589835 TUR589835 UEN589835 UOJ589835 UYF589835 VIB589835 VRX589835 WBT589835 WLP589835 WVL589835 D655371 IZ655371 SV655371 ACR655371 AMN655371 AWJ655371 BGF655371 BQB655371 BZX655371 CJT655371 CTP655371 DDL655371 DNH655371 DXD655371 EGZ655371 EQV655371 FAR655371 FKN655371 FUJ655371 GEF655371 GOB655371 GXX655371 HHT655371 HRP655371 IBL655371 ILH655371 IVD655371 JEZ655371 JOV655371 JYR655371 KIN655371 KSJ655371 LCF655371 LMB655371 LVX655371 MFT655371 MPP655371 MZL655371 NJH655371 NTD655371 OCZ655371 OMV655371 OWR655371 PGN655371 PQJ655371 QAF655371 QKB655371 QTX655371 RDT655371 RNP655371 RXL655371 SHH655371 SRD655371 TAZ655371 TKV655371 TUR655371 UEN655371 UOJ655371 UYF655371 VIB655371 VRX655371 WBT655371 WLP655371 WVL655371 D720907 IZ720907 SV720907 ACR720907 AMN720907 AWJ720907 BGF720907 BQB720907 BZX720907 CJT720907 CTP720907 DDL720907 DNH720907 DXD720907 EGZ720907 EQV720907 FAR720907 FKN720907 FUJ720907 GEF720907 GOB720907 GXX720907 HHT720907 HRP720907 IBL720907 ILH720907 IVD720907 JEZ720907 JOV720907 JYR720907 KIN720907 KSJ720907 LCF720907 LMB720907 LVX720907 MFT720907 MPP720907 MZL720907 NJH720907 NTD720907 OCZ720907 OMV720907 OWR720907 PGN720907 PQJ720907 QAF720907 QKB720907 QTX720907 RDT720907 RNP720907 RXL720907 SHH720907 SRD720907 TAZ720907 TKV720907 TUR720907 UEN720907 UOJ720907 UYF720907 VIB720907 VRX720907 WBT720907 WLP720907 WVL720907 D786443 IZ786443 SV786443 ACR786443 AMN786443 AWJ786443 BGF786443 BQB786443 BZX786443 CJT786443 CTP786443 DDL786443 DNH786443 DXD786443 EGZ786443 EQV786443 FAR786443 FKN786443 FUJ786443 GEF786443 GOB786443 GXX786443 HHT786443 HRP786443 IBL786443 ILH786443 IVD786443 JEZ786443 JOV786443 JYR786443 KIN786443 KSJ786443 LCF786443 LMB786443 LVX786443 MFT786443 MPP786443 MZL786443 NJH786443 NTD786443 OCZ786443 OMV786443 OWR786443 PGN786443 PQJ786443 QAF786443 QKB786443 QTX786443 RDT786443 RNP786443 RXL786443 SHH786443 SRD786443 TAZ786443 TKV786443 TUR786443 UEN786443 UOJ786443 UYF786443 VIB786443 VRX786443 WBT786443 WLP786443 WVL786443 D851979 IZ851979 SV851979 ACR851979 AMN851979 AWJ851979 BGF851979 BQB851979 BZX851979 CJT851979 CTP851979 DDL851979 DNH851979 DXD851979 EGZ851979 EQV851979 FAR851979 FKN851979 FUJ851979 GEF851979 GOB851979 GXX851979 HHT851979 HRP851979 IBL851979 ILH851979 IVD851979 JEZ851979 JOV851979 JYR851979 KIN851979 KSJ851979 LCF851979 LMB851979 LVX851979 MFT851979 MPP851979 MZL851979 NJH851979 NTD851979 OCZ851979 OMV851979 OWR851979 PGN851979 PQJ851979 QAF851979 QKB851979 QTX851979 RDT851979 RNP851979 RXL851979 SHH851979 SRD851979 TAZ851979 TKV851979 TUR851979 UEN851979 UOJ851979 UYF851979 VIB851979 VRX851979 WBT851979 WLP851979 WVL851979 D917515 IZ917515 SV917515 ACR917515 AMN917515 AWJ917515 BGF917515 BQB917515 BZX917515 CJT917515 CTP917515 DDL917515 DNH917515 DXD917515 EGZ917515 EQV917515 FAR917515 FKN917515 FUJ917515 GEF917515 GOB917515 GXX917515 HHT917515 HRP917515 IBL917515 ILH917515 IVD917515 JEZ917515 JOV917515 JYR917515 KIN917515 KSJ917515 LCF917515 LMB917515 LVX917515 MFT917515 MPP917515 MZL917515 NJH917515 NTD917515 OCZ917515 OMV917515 OWR917515 PGN917515 PQJ917515 QAF917515 QKB917515 QTX917515 RDT917515 RNP917515 RXL917515 SHH917515 SRD917515 TAZ917515 TKV917515 TUR917515 UEN917515 UOJ917515 UYF917515 VIB917515 VRX917515 WBT917515 WLP917515 WVL917515 D983051 IZ983051 SV983051 ACR983051 AMN983051 AWJ983051 BGF983051 BQB983051 BZX983051 CJT983051 CTP983051 DDL983051 DNH983051 DXD983051 EGZ983051 EQV983051 FAR983051 FKN983051 FUJ983051 GEF983051 GOB983051 GXX983051 HHT983051 HRP983051 IBL983051 ILH983051 IVD983051 JEZ983051 JOV983051 JYR983051 KIN983051 KSJ983051 LCF983051 LMB983051 LVX983051 MFT983051 MPP983051 MZL983051 NJH983051 NTD983051 OCZ983051 OMV983051 OWR983051 PGN983051 PQJ983051 QAF983051 QKB983051 QTX983051 RDT983051 RNP983051 RXL983051 SHH983051 SRD983051 TAZ983051 TKV983051 TUR983051 UEN983051 UOJ983051 UYF983051 VIB983051 VRX983051 WBT983051 WLP983051 WVL983051 D13 IZ13 SV13 ACR13 AMN13 AWJ13 BGF13 BQB13 BZX13 CJT13 CTP13 DDL13 DNH13 DXD13 EGZ13 EQV13 FAR13 FKN13 FUJ13 GEF13 GOB13 GXX13 HHT13 HRP13 IBL13 ILH13 IVD13 JEZ13 JOV13 JYR13 KIN13 KSJ13 LCF13 LMB13 LVX13 MFT13 MPP13 MZL13 NJH13 NTD13 OCZ13 OMV13 OWR13 PGN13 PQJ13 QAF13 QKB13 QTX13 RDT13 RNP13 RXL13 SHH13 SRD13 TAZ13 TKV13 TUR13 UEN13 UOJ13 UYF13 VIB13 VRX13 WBT13 WLP13 WVL13 D65549 IZ65549 SV65549 ACR65549 AMN65549 AWJ65549 BGF65549 BQB65549 BZX65549 CJT65549 CTP65549 DDL65549 DNH65549 DXD65549 EGZ65549 EQV65549 FAR65549 FKN65549 FUJ65549 GEF65549 GOB65549 GXX65549 HHT65549 HRP65549 IBL65549 ILH65549 IVD65549 JEZ65549 JOV65549 JYR65549 KIN65549 KSJ65549 LCF65549 LMB65549 LVX65549 MFT65549 MPP65549 MZL65549 NJH65549 NTD65549 OCZ65549 OMV65549 OWR65549 PGN65549 PQJ65549 QAF65549 QKB65549 QTX65549 RDT65549 RNP65549 RXL65549 SHH65549 SRD65549 TAZ65549 TKV65549 TUR65549 UEN65549 UOJ65549 UYF65549 VIB65549 VRX65549 WBT65549 WLP65549 WVL65549 D131085 IZ131085 SV131085 ACR131085 AMN131085 AWJ131085 BGF131085 BQB131085 BZX131085 CJT131085 CTP131085 DDL131085 DNH131085 DXD131085 EGZ131085 EQV131085 FAR131085 FKN131085 FUJ131085 GEF131085 GOB131085 GXX131085 HHT131085 HRP131085 IBL131085 ILH131085 IVD131085 JEZ131085 JOV131085 JYR131085 KIN131085 KSJ131085 LCF131085 LMB131085 LVX131085 MFT131085 MPP131085 MZL131085 NJH131085 NTD131085 OCZ131085 OMV131085 OWR131085 PGN131085 PQJ131085 QAF131085 QKB131085 QTX131085 RDT131085 RNP131085 RXL131085 SHH131085 SRD131085 TAZ131085 TKV131085 TUR131085 UEN131085 UOJ131085 UYF131085 VIB131085 VRX131085 WBT131085 WLP131085 WVL131085 D196621 IZ196621 SV196621 ACR196621 AMN196621 AWJ196621 BGF196621 BQB196621 BZX196621 CJT196621 CTP196621 DDL196621 DNH196621 DXD196621 EGZ196621 EQV196621 FAR196621 FKN196621 FUJ196621 GEF196621 GOB196621 GXX196621 HHT196621 HRP196621 IBL196621 ILH196621 IVD196621 JEZ196621 JOV196621 JYR196621 KIN196621 KSJ196621 LCF196621 LMB196621 LVX196621 MFT196621 MPP196621 MZL196621 NJH196621 NTD196621 OCZ196621 OMV196621 OWR196621 PGN196621 PQJ196621 QAF196621 QKB196621 QTX196621 RDT196621 RNP196621 RXL196621 SHH196621 SRD196621 TAZ196621 TKV196621 TUR196621 UEN196621 UOJ196621 UYF196621 VIB196621 VRX196621 WBT196621 WLP196621 WVL196621 D262157 IZ262157 SV262157 ACR262157 AMN262157 AWJ262157 BGF262157 BQB262157 BZX262157 CJT262157 CTP262157 DDL262157 DNH262157 DXD262157 EGZ262157 EQV262157 FAR262157 FKN262157 FUJ262157 GEF262157 GOB262157 GXX262157 HHT262157 HRP262157 IBL262157 ILH262157 IVD262157 JEZ262157 JOV262157 JYR262157 KIN262157 KSJ262157 LCF262157 LMB262157 LVX262157 MFT262157 MPP262157 MZL262157 NJH262157 NTD262157 OCZ262157 OMV262157 OWR262157 PGN262157 PQJ262157 QAF262157 QKB262157 QTX262157 RDT262157 RNP262157 RXL262157 SHH262157 SRD262157 TAZ262157 TKV262157 TUR262157 UEN262157 UOJ262157 UYF262157 VIB262157 VRX262157 WBT262157 WLP262157 WVL262157 D327693 IZ327693 SV327693 ACR327693 AMN327693 AWJ327693 BGF327693 BQB327693 BZX327693 CJT327693 CTP327693 DDL327693 DNH327693 DXD327693 EGZ327693 EQV327693 FAR327693 FKN327693 FUJ327693 GEF327693 GOB327693 GXX327693 HHT327693 HRP327693 IBL327693 ILH327693 IVD327693 JEZ327693 JOV327693 JYR327693 KIN327693 KSJ327693 LCF327693 LMB327693 LVX327693 MFT327693 MPP327693 MZL327693 NJH327693 NTD327693 OCZ327693 OMV327693 OWR327693 PGN327693 PQJ327693 QAF327693 QKB327693 QTX327693 RDT327693 RNP327693 RXL327693 SHH327693 SRD327693 TAZ327693 TKV327693 TUR327693 UEN327693 UOJ327693 UYF327693 VIB327693 VRX327693 WBT327693 WLP327693 WVL327693 D393229 IZ393229 SV393229 ACR393229 AMN393229 AWJ393229 BGF393229 BQB393229 BZX393229 CJT393229 CTP393229 DDL393229 DNH393229 DXD393229 EGZ393229 EQV393229 FAR393229 FKN393229 FUJ393229 GEF393229 GOB393229 GXX393229 HHT393229 HRP393229 IBL393229 ILH393229 IVD393229 JEZ393229 JOV393229 JYR393229 KIN393229 KSJ393229 LCF393229 LMB393229 LVX393229 MFT393229 MPP393229 MZL393229 NJH393229 NTD393229 OCZ393229 OMV393229 OWR393229 PGN393229 PQJ393229 QAF393229 QKB393229 QTX393229 RDT393229 RNP393229 RXL393229 SHH393229 SRD393229 TAZ393229 TKV393229 TUR393229 UEN393229 UOJ393229 UYF393229 VIB393229 VRX393229 WBT393229 WLP393229 WVL393229 D458765 IZ458765 SV458765 ACR458765 AMN458765 AWJ458765 BGF458765 BQB458765 BZX458765 CJT458765 CTP458765 DDL458765 DNH458765 DXD458765 EGZ458765 EQV458765 FAR458765 FKN458765 FUJ458765 GEF458765 GOB458765 GXX458765 HHT458765 HRP458765 IBL458765 ILH458765 IVD458765 JEZ458765 JOV458765 JYR458765 KIN458765 KSJ458765 LCF458765 LMB458765 LVX458765 MFT458765 MPP458765 MZL458765 NJH458765 NTD458765 OCZ458765 OMV458765 OWR458765 PGN458765 PQJ458765 QAF458765 QKB458765 QTX458765 RDT458765 RNP458765 RXL458765 SHH458765 SRD458765 TAZ458765 TKV458765 TUR458765 UEN458765 UOJ458765 UYF458765 VIB458765 VRX458765 WBT458765 WLP458765 WVL458765 D524301 IZ524301 SV524301 ACR524301 AMN524301 AWJ524301 BGF524301 BQB524301 BZX524301 CJT524301 CTP524301 DDL524301 DNH524301 DXD524301 EGZ524301 EQV524301 FAR524301 FKN524301 FUJ524301 GEF524301 GOB524301 GXX524301 HHT524301 HRP524301 IBL524301 ILH524301 IVD524301 JEZ524301 JOV524301 JYR524301 KIN524301 KSJ524301 LCF524301 LMB524301 LVX524301 MFT524301 MPP524301 MZL524301 NJH524301 NTD524301 OCZ524301 OMV524301 OWR524301 PGN524301 PQJ524301 QAF524301 QKB524301 QTX524301 RDT524301 RNP524301 RXL524301 SHH524301 SRD524301 TAZ524301 TKV524301 TUR524301 UEN524301 UOJ524301 UYF524301 VIB524301 VRX524301 WBT524301 WLP524301 WVL524301 D589837 IZ589837 SV589837 ACR589837 AMN589837 AWJ589837 BGF589837 BQB589837 BZX589837 CJT589837 CTP589837 DDL589837 DNH589837 DXD589837 EGZ589837 EQV589837 FAR589837 FKN589837 FUJ589837 GEF589837 GOB589837 GXX589837 HHT589837 HRP589837 IBL589837 ILH589837 IVD589837 JEZ589837 JOV589837 JYR589837 KIN589837 KSJ589837 LCF589837 LMB589837 LVX589837 MFT589837 MPP589837 MZL589837 NJH589837 NTD589837 OCZ589837 OMV589837 OWR589837 PGN589837 PQJ589837 QAF589837 QKB589837 QTX589837 RDT589837 RNP589837 RXL589837 SHH589837 SRD589837 TAZ589837 TKV589837 TUR589837 UEN589837 UOJ589837 UYF589837 VIB589837 VRX589837 WBT589837 WLP589837 WVL589837 D655373 IZ655373 SV655373 ACR655373 AMN655373 AWJ655373 BGF655373 BQB655373 BZX655373 CJT655373 CTP655373 DDL655373 DNH655373 DXD655373 EGZ655373 EQV655373 FAR655373 FKN655373 FUJ655373 GEF655373 GOB655373 GXX655373 HHT655373 HRP655373 IBL655373 ILH655373 IVD655373 JEZ655373 JOV655373 JYR655373 KIN655373 KSJ655373 LCF655373 LMB655373 LVX655373 MFT655373 MPP655373 MZL655373 NJH655373 NTD655373 OCZ655373 OMV655373 OWR655373 PGN655373 PQJ655373 QAF655373 QKB655373 QTX655373 RDT655373 RNP655373 RXL655373 SHH655373 SRD655373 TAZ655373 TKV655373 TUR655373 UEN655373 UOJ655373 UYF655373 VIB655373 VRX655373 WBT655373 WLP655373 WVL655373 D720909 IZ720909 SV720909 ACR720909 AMN720909 AWJ720909 BGF720909 BQB720909 BZX720909 CJT720909 CTP720909 DDL720909 DNH720909 DXD720909 EGZ720909 EQV720909 FAR720909 FKN720909 FUJ720909 GEF720909 GOB720909 GXX720909 HHT720909 HRP720909 IBL720909 ILH720909 IVD720909 JEZ720909 JOV720909 JYR720909 KIN720909 KSJ720909 LCF720909 LMB720909 LVX720909 MFT720909 MPP720909 MZL720909 NJH720909 NTD720909 OCZ720909 OMV720909 OWR720909 PGN720909 PQJ720909 QAF720909 QKB720909 QTX720909 RDT720909 RNP720909 RXL720909 SHH720909 SRD720909 TAZ720909 TKV720909 TUR720909 UEN720909 UOJ720909 UYF720909 VIB720909 VRX720909 WBT720909 WLP720909 WVL720909 D786445 IZ786445 SV786445 ACR786445 AMN786445 AWJ786445 BGF786445 BQB786445 BZX786445 CJT786445 CTP786445 DDL786445 DNH786445 DXD786445 EGZ786445 EQV786445 FAR786445 FKN786445 FUJ786445 GEF786445 GOB786445 GXX786445 HHT786445 HRP786445 IBL786445 ILH786445 IVD786445 JEZ786445 JOV786445 JYR786445 KIN786445 KSJ786445 LCF786445 LMB786445 LVX786445 MFT786445 MPP786445 MZL786445 NJH786445 NTD786445 OCZ786445 OMV786445 OWR786445 PGN786445 PQJ786445 QAF786445 QKB786445 QTX786445 RDT786445 RNP786445 RXL786445 SHH786445 SRD786445 TAZ786445 TKV786445 TUR786445 UEN786445 UOJ786445 UYF786445 VIB786445 VRX786445 WBT786445 WLP786445 WVL786445 D851981 IZ851981 SV851981 ACR851981 AMN851981 AWJ851981 BGF851981 BQB851981 BZX851981 CJT851981 CTP851981 DDL851981 DNH851981 DXD851981 EGZ851981 EQV851981 FAR851981 FKN851981 FUJ851981 GEF851981 GOB851981 GXX851981 HHT851981 HRP851981 IBL851981 ILH851981 IVD851981 JEZ851981 JOV851981 JYR851981 KIN851981 KSJ851981 LCF851981 LMB851981 LVX851981 MFT851981 MPP851981 MZL851981 NJH851981 NTD851981 OCZ851981 OMV851981 OWR851981 PGN851981 PQJ851981 QAF851981 QKB851981 QTX851981 RDT851981 RNP851981 RXL851981 SHH851981 SRD851981 TAZ851981 TKV851981 TUR851981 UEN851981 UOJ851981 UYF851981 VIB851981 VRX851981 WBT851981 WLP851981 WVL851981 D917517 IZ917517 SV917517 ACR917517 AMN917517 AWJ917517 BGF917517 BQB917517 BZX917517 CJT917517 CTP917517 DDL917517 DNH917517 DXD917517 EGZ917517 EQV917517 FAR917517 FKN917517 FUJ917517 GEF917517 GOB917517 GXX917517 HHT917517 HRP917517 IBL917517 ILH917517 IVD917517 JEZ917517 JOV917517 JYR917517 KIN917517 KSJ917517 LCF917517 LMB917517 LVX917517 MFT917517 MPP917517 MZL917517 NJH917517 NTD917517 OCZ917517 OMV917517 OWR917517 PGN917517 PQJ917517 QAF917517 QKB917517 QTX917517 RDT917517 RNP917517 RXL917517 SHH917517 SRD917517 TAZ917517 TKV917517 TUR917517 UEN917517 UOJ917517 UYF917517 VIB917517 VRX917517 WBT917517 WLP917517 WVL917517 D983053 IZ983053 SV983053 ACR983053 AMN983053 AWJ983053 BGF983053 BQB983053 BZX983053 CJT983053 CTP983053 DDL983053 DNH983053 DXD983053 EGZ983053 EQV983053 FAR983053 FKN983053 FUJ983053 GEF983053 GOB983053 GXX983053 HHT983053 HRP983053 IBL983053 ILH983053 IVD983053 JEZ983053 JOV983053 JYR983053 KIN983053 KSJ983053 LCF983053 LMB983053 LVX983053 MFT983053 MPP983053 MZL983053 NJH983053 NTD983053 OCZ983053 OMV983053 OWR983053 PGN983053 PQJ983053 QAF983053 QKB983053 QTX983053 RDT983053 RNP983053 RXL983053 SHH983053 SRD983053 TAZ983053 TKV983053 TUR983053 UEN983053 UOJ983053 UYF983053 VIB983053 VRX983053 WBT983053 WLP983053 WVL983053" xr:uid="{3355F46A-48D3-4F4F-B93D-A553C3FABE41}">
      <formula1>委託形態</formula1>
    </dataValidation>
  </dataValidations>
  <pageMargins left="0.59055118110236227" right="0.35433070866141736" top="0.62992125984251968" bottom="0.59055118110236227" header="0.51181102362204722" footer="0.51181102362204722"/>
  <pageSetup paperSize="9" scale="6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H42"/>
  <sheetViews>
    <sheetView topLeftCell="A16" workbookViewId="0"/>
  </sheetViews>
  <sheetFormatPr defaultColWidth="9" defaultRowHeight="13.2" x14ac:dyDescent="0.2"/>
  <cols>
    <col min="1" max="1" width="52.77734375" style="5" bestFit="1" customWidth="1"/>
    <col min="2" max="5" width="9" style="5"/>
    <col min="6" max="6" width="26.44140625" style="5" bestFit="1" customWidth="1"/>
    <col min="7" max="7" width="11" style="5" bestFit="1" customWidth="1"/>
    <col min="8" max="8" width="19.21875" style="5" bestFit="1" customWidth="1"/>
    <col min="9" max="16384" width="9" style="5"/>
  </cols>
  <sheetData>
    <row r="1" spans="1:6" x14ac:dyDescent="0.2">
      <c r="A1" s="5" t="s">
        <v>1664</v>
      </c>
    </row>
    <row r="2" spans="1:6" x14ac:dyDescent="0.2">
      <c r="A2" s="14" t="s">
        <v>1633</v>
      </c>
    </row>
    <row r="3" spans="1:6" x14ac:dyDescent="0.2">
      <c r="A3" s="8" t="s">
        <v>254</v>
      </c>
    </row>
    <row r="4" spans="1:6" x14ac:dyDescent="0.2">
      <c r="A4" s="8" t="s">
        <v>1665</v>
      </c>
    </row>
    <row r="5" spans="1:6" x14ac:dyDescent="0.2">
      <c r="A5" s="13" t="s">
        <v>312</v>
      </c>
      <c r="B5" s="5" t="s">
        <v>1666</v>
      </c>
    </row>
    <row r="6" spans="1:6" x14ac:dyDescent="0.2">
      <c r="A6" s="13" t="s">
        <v>1667</v>
      </c>
    </row>
    <row r="7" spans="1:6" x14ac:dyDescent="0.2">
      <c r="A7" s="13" t="s">
        <v>250</v>
      </c>
      <c r="F7" s="11"/>
    </row>
    <row r="8" spans="1:6" x14ac:dyDescent="0.2">
      <c r="A8" s="8" t="s">
        <v>292</v>
      </c>
      <c r="F8" s="11"/>
    </row>
    <row r="10" spans="1:6" x14ac:dyDescent="0.2">
      <c r="A10" s="15" t="s">
        <v>1668</v>
      </c>
    </row>
    <row r="11" spans="1:6" x14ac:dyDescent="0.2">
      <c r="A11" s="13" t="s">
        <v>1637</v>
      </c>
    </row>
    <row r="12" spans="1:6" x14ac:dyDescent="0.2">
      <c r="A12" s="13" t="s">
        <v>1638</v>
      </c>
    </row>
    <row r="13" spans="1:6" x14ac:dyDescent="0.2">
      <c r="A13" s="13" t="s">
        <v>1669</v>
      </c>
    </row>
    <row r="14" spans="1:6" x14ac:dyDescent="0.2">
      <c r="F14" s="11"/>
    </row>
    <row r="15" spans="1:6" x14ac:dyDescent="0.2">
      <c r="A15" s="14" t="s">
        <v>1670</v>
      </c>
    </row>
    <row r="16" spans="1:6" x14ac:dyDescent="0.2">
      <c r="A16" s="13" t="s">
        <v>1639</v>
      </c>
    </row>
    <row r="17" spans="1:8" x14ac:dyDescent="0.2">
      <c r="A17" s="13" t="s">
        <v>1671</v>
      </c>
    </row>
    <row r="18" spans="1:8" x14ac:dyDescent="0.2">
      <c r="A18" s="13" t="s">
        <v>1672</v>
      </c>
    </row>
    <row r="19" spans="1:8" x14ac:dyDescent="0.2">
      <c r="A19" s="13" t="s">
        <v>487</v>
      </c>
    </row>
    <row r="20" spans="1:8" x14ac:dyDescent="0.2">
      <c r="A20" s="13" t="s">
        <v>571</v>
      </c>
    </row>
    <row r="21" spans="1:8" x14ac:dyDescent="0.2">
      <c r="F21" s="11"/>
    </row>
    <row r="22" spans="1:8" x14ac:dyDescent="0.2">
      <c r="A22" s="14" t="s">
        <v>1673</v>
      </c>
      <c r="F22" s="11"/>
    </row>
    <row r="23" spans="1:8" x14ac:dyDescent="0.2">
      <c r="A23" s="13" t="s">
        <v>1005</v>
      </c>
      <c r="F23" s="11"/>
    </row>
    <row r="24" spans="1:8" x14ac:dyDescent="0.2">
      <c r="A24" s="13" t="s">
        <v>629</v>
      </c>
      <c r="F24" s="11"/>
    </row>
    <row r="25" spans="1:8" x14ac:dyDescent="0.2">
      <c r="A25" s="13" t="s">
        <v>364</v>
      </c>
      <c r="F25" s="11"/>
    </row>
    <row r="26" spans="1:8" x14ac:dyDescent="0.2">
      <c r="F26" s="11"/>
    </row>
    <row r="27" spans="1:8" x14ac:dyDescent="0.2">
      <c r="A27" s="14" t="s">
        <v>1674</v>
      </c>
      <c r="F27" s="11"/>
    </row>
    <row r="28" spans="1:8" x14ac:dyDescent="0.2">
      <c r="A28" s="13" t="s">
        <v>1675</v>
      </c>
      <c r="F28" s="11"/>
      <c r="G28" s="12"/>
      <c r="H28" s="12"/>
    </row>
    <row r="29" spans="1:8" x14ac:dyDescent="0.2">
      <c r="A29" s="13" t="s">
        <v>1676</v>
      </c>
      <c r="G29" s="12"/>
      <c r="H29" s="12"/>
    </row>
    <row r="30" spans="1:8" x14ac:dyDescent="0.2">
      <c r="A30" s="13" t="s">
        <v>1677</v>
      </c>
      <c r="G30" s="12"/>
      <c r="H30" s="12"/>
    </row>
    <row r="31" spans="1:8" x14ac:dyDescent="0.2">
      <c r="A31" s="13" t="s">
        <v>1678</v>
      </c>
      <c r="G31" s="12"/>
      <c r="H31" s="12"/>
    </row>
    <row r="32" spans="1:8" x14ac:dyDescent="0.2">
      <c r="A32" s="13" t="s">
        <v>1679</v>
      </c>
      <c r="F32" s="6"/>
      <c r="G32" s="12"/>
      <c r="H32" s="12"/>
    </row>
    <row r="33" spans="1:8" x14ac:dyDescent="0.2">
      <c r="A33" s="13" t="s">
        <v>1680</v>
      </c>
      <c r="G33" s="12"/>
      <c r="H33" s="12"/>
    </row>
    <row r="34" spans="1:8" x14ac:dyDescent="0.2">
      <c r="G34" s="12"/>
      <c r="H34" s="12"/>
    </row>
    <row r="35" spans="1:8" x14ac:dyDescent="0.2">
      <c r="A35" s="5" t="s">
        <v>1681</v>
      </c>
      <c r="G35" s="12"/>
      <c r="H35" s="12"/>
    </row>
    <row r="36" spans="1:8" x14ac:dyDescent="0.2">
      <c r="A36" s="14" t="s">
        <v>1633</v>
      </c>
    </row>
    <row r="37" spans="1:8" x14ac:dyDescent="0.2">
      <c r="A37" s="8" t="s">
        <v>254</v>
      </c>
    </row>
    <row r="38" spans="1:8" x14ac:dyDescent="0.2">
      <c r="A38" s="8" t="s">
        <v>1634</v>
      </c>
    </row>
    <row r="39" spans="1:8" x14ac:dyDescent="0.2">
      <c r="A39" s="13" t="s">
        <v>312</v>
      </c>
    </row>
    <row r="40" spans="1:8" x14ac:dyDescent="0.2">
      <c r="A40" s="13" t="s">
        <v>1635</v>
      </c>
    </row>
    <row r="41" spans="1:8" x14ac:dyDescent="0.2">
      <c r="A41" s="13" t="s">
        <v>250</v>
      </c>
    </row>
    <row r="42" spans="1:8" x14ac:dyDescent="0.2">
      <c r="A42" s="8" t="s">
        <v>292</v>
      </c>
    </row>
  </sheetData>
  <sheetProtection selectLockedCells="1" selectUnlockedCells="1"/>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BE8A0BDF77F3F4E8D218E8C8C021A5C" ma:contentTypeVersion="21" ma:contentTypeDescription="新しいドキュメントを作成します。" ma:contentTypeScope="" ma:versionID="8a76d2b558f2498651b3e6b1ad7d5b03">
  <xsd:schema xmlns:xsd="http://www.w3.org/2001/XMLSchema" xmlns:xs="http://www.w3.org/2001/XMLSchema" xmlns:p="http://schemas.microsoft.com/office/2006/metadata/properties" xmlns:ns2="73795773-8158-4ef4-949b-29ab005793d1" xmlns:ns3="2cd4d6a6-6cc7-4547-b6f3-0278883babda" targetNamespace="http://schemas.microsoft.com/office/2006/metadata/properties" ma:root="true" ma:fieldsID="e91278d1a3902117dd1c63cf1b919df8" ns2:_="" ns3:_="">
    <xsd:import namespace="73795773-8158-4ef4-949b-29ab005793d1"/>
    <xsd:import namespace="2cd4d6a6-6cc7-4547-b6f3-0278883bab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_x5206__x985e_" minOccurs="0"/>
                <xsd:element ref="ns2:MediaServiceBillingMetadata" minOccurs="0"/>
                <xsd:element ref="ns2:MediaServiceOCR" minOccurs="0"/>
                <xsd:element ref="ns2:MediaLengthInSeconds" minOccurs="0"/>
                <xsd:element ref="ns2:_x5e74__x5ea6_" minOccurs="0"/>
                <xsd:element ref="ns2:_x66a6__x5e74_"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795773-8158-4ef4-949b-29ab00579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583f0e2-016e-45f7-8296-db22e60adc6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x5206__x985e_" ma:index="18" nillable="true" ma:displayName="分類" ma:format="Dropdown" ma:internalName="_x5206__x985e_">
      <xsd:simpleType>
        <xsd:restriction base="dms:Choice">
          <xsd:enumeration value="政策経営・総務"/>
          <xsd:enumeration value="区民生活"/>
          <xsd:enumeration value="保健福祉・子ども家庭"/>
          <xsd:enumeration value="都市整備"/>
          <xsd:enumeration value="環境"/>
          <xsd:enumeration value="教育"/>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_x5e74__x5ea6_" ma:index="22" nillable="true" ma:displayName="年度" ma:description="年度を入力します" ma:format="Dropdown" ma:internalName="_x5e74__x5ea6_">
      <xsd:simpleType>
        <xsd:restriction base="dms:Choice">
          <xsd:enumeration value="R07年度"/>
          <xsd:enumeration value="R06年度"/>
          <xsd:enumeration value="R05年度"/>
          <xsd:enumeration value="R04年度"/>
          <xsd:enumeration value="R03年度"/>
          <xsd:enumeration value="R02年度"/>
          <xsd:enumeration value="R01年度"/>
          <xsd:enumeration value="H30年度"/>
          <xsd:enumeration value="H29年度"/>
          <xsd:enumeration value="H28年度"/>
          <xsd:enumeration value="H27年度"/>
          <xsd:enumeration value="H26年度"/>
          <xsd:enumeration value="H25年度"/>
          <xsd:enumeration value="H24年度"/>
          <xsd:enumeration value="H23年度"/>
          <xsd:enumeration value="H22年度"/>
          <xsd:enumeration value="H21年度"/>
          <xsd:enumeration value="H20年度"/>
          <xsd:enumeration value="H19年度"/>
        </xsd:restriction>
      </xsd:simpleType>
    </xsd:element>
    <xsd:element name="_x66a6__x5e74_" ma:index="23" nillable="true" ma:displayName="暦年" ma:description="暦年を入力します。区議会など暦年スケジュールで動いているもの）" ma:format="Dropdown" ma:internalName="_x66a6__x5e74_">
      <xsd:simpleType>
        <xsd:restriction base="dms:Choice">
          <xsd:enumeration value="R07年"/>
          <xsd:enumeration value="R06年"/>
          <xsd:enumeration value="R05年"/>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d4d6a6-6cc7-4547-b6f3-0278883babd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4b84bc9-f2b2-463b-972b-b805197a2382}" ma:internalName="TaxCatchAll" ma:showField="CatchAllData" ma:web="2cd4d6a6-6cc7-4547-b6f3-0278883bab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66a6__x5e74_ xmlns="73795773-8158-4ef4-949b-29ab005793d1" xsi:nil="true"/>
    <TaxCatchAll xmlns="2cd4d6a6-6cc7-4547-b6f3-0278883babda" xsi:nil="true"/>
    <_x5e74__x5ea6_ xmlns="73795773-8158-4ef4-949b-29ab005793d1" xsi:nil="true"/>
    <_x5206__x985e_ xmlns="73795773-8158-4ef4-949b-29ab005793d1" xsi:nil="true"/>
    <lcf76f155ced4ddcb4097134ff3c332f xmlns="73795773-8158-4ef4-949b-29ab005793d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AA366D-AC28-4D46-A334-071AC0476C14}">
  <ds:schemaRefs>
    <ds:schemaRef ds:uri="http://schemas.microsoft.com/sharepoint/v3/contenttype/forms"/>
  </ds:schemaRefs>
</ds:datastoreItem>
</file>

<file path=customXml/itemProps2.xml><?xml version="1.0" encoding="utf-8"?>
<ds:datastoreItem xmlns:ds="http://schemas.openxmlformats.org/officeDocument/2006/customXml" ds:itemID="{ACFA5C5C-0F62-4B64-9D83-FF81AD57A2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795773-8158-4ef4-949b-29ab005793d1"/>
    <ds:schemaRef ds:uri="2cd4d6a6-6cc7-4547-b6f3-0278883bab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494434-7117-4EEF-AD30-A443BC205E80}">
  <ds:schemaRefs>
    <ds:schemaRef ds:uri="http://www.w3.org/XML/1998/namespace"/>
    <ds:schemaRef ds:uri="http://purl.org/dc/elements/1.1/"/>
    <ds:schemaRef ds:uri="http://schemas.microsoft.com/office/2006/metadata/properties"/>
    <ds:schemaRef ds:uri="http://purl.org/dc/terms/"/>
    <ds:schemaRef ds:uri="http://schemas.openxmlformats.org/package/2006/metadata/core-properties"/>
    <ds:schemaRef ds:uri="2cd4d6a6-6cc7-4547-b6f3-0278883babda"/>
    <ds:schemaRef ds:uri="http://schemas.microsoft.com/office/2006/documentManagement/types"/>
    <ds:schemaRef ds:uri="73795773-8158-4ef4-949b-29ab005793d1"/>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9</vt:i4>
      </vt:variant>
    </vt:vector>
  </HeadingPairs>
  <TitlesOfParts>
    <vt:vector size="12" baseType="lpstr">
      <vt:lpstr>報告書</vt:lpstr>
      <vt:lpstr>No.178別紙</vt:lpstr>
      <vt:lpstr>企画課使用</vt:lpstr>
      <vt:lpstr>No.178別紙!Print_Area</vt:lpstr>
      <vt:lpstr>報告書!Print_Area</vt:lpstr>
      <vt:lpstr>報告書!Print_Titles</vt:lpstr>
      <vt:lpstr>アンケート調査実施者</vt:lpstr>
      <vt:lpstr>業務区分</vt:lpstr>
      <vt:lpstr>業務区分２</vt:lpstr>
      <vt:lpstr>処分の分類</vt:lpstr>
      <vt:lpstr>報告書未提出の理由</vt:lpstr>
      <vt:lpstr>面談等の相手</vt:lpstr>
    </vt:vector>
  </TitlesOfParts>
  <Manager/>
  <Company>杉並区役所</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末永　建星</cp:lastModifiedBy>
  <cp:revision/>
  <cp:lastPrinted>2026-09-08T01:19:42Z</cp:lastPrinted>
  <dcterms:created xsi:type="dcterms:W3CDTF">2007-11-13T04:25:27Z</dcterms:created>
  <dcterms:modified xsi:type="dcterms:W3CDTF">2026-09-24T07:07:35Z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0x0101001BE8A0BDF77F3F4E8D218E8C8C021A5C</vt:lpwstr>
  </property>
  <property fmtid="{D5CDD505-2E9C-101B-9397-08002B2CF9AE}" pid="3" name="MediaServiceImageTags">
    <vt:lpwstr/>
  </property>
</Properties>
</file>