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itysuginami-my.sharepoint.com/personal/nakahara-riku_city_suginami_lg_jp/Documents/PassageDrive/Workspace/Desktop/様式等修正/④８年４月から/契約系/"/>
    </mc:Choice>
  </mc:AlternateContent>
  <xr:revisionPtr revIDLastSave="440" documentId="13_ncr:b_{C62E8603-9AD4-4CE6-BE52-A5B49D13E9F3}" xr6:coauthVersionLast="47" xr6:coauthVersionMax="47" xr10:uidLastSave="{196D2469-C8F4-44C8-A59E-A47DE2BFCE39}"/>
  <bookViews>
    <workbookView xWindow="-110" yWindow="-110" windowWidth="19420" windowHeight="11500" xr2:uid="{B31CB754-5699-418A-B8E2-1E80444B3BB9}"/>
  </bookViews>
  <sheets>
    <sheet name="余暇・個別" sheetId="33" r:id="rId1"/>
    <sheet name="余暇・グループ" sheetId="36" r:id="rId2"/>
    <sheet name="【記入例】余暇・個別" sheetId="4" r:id="rId3"/>
    <sheet name="単価表" sheetId="35" r:id="rId4"/>
  </sheets>
  <definedNames>
    <definedName name="_xlnm.Print_Area" localSheetId="2">【記入例】余暇・個別!$A$1:$AM$35</definedName>
    <definedName name="_xlnm.Print_Area" localSheetId="1">余暇・グループ!$A$1:$AL$33</definedName>
    <definedName name="_xlnm.Print_Area" localSheetId="0">余暇・個別!$A$1:$AL$33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33" l="1"/>
  <c r="W7" i="33"/>
  <c r="AG31" i="36"/>
  <c r="I26" i="36"/>
  <c r="I25" i="36"/>
  <c r="I24" i="36"/>
  <c r="I23" i="36"/>
  <c r="I22" i="36"/>
  <c r="I21" i="36"/>
  <c r="I20" i="36"/>
  <c r="I19" i="36"/>
  <c r="I18" i="36"/>
  <c r="I17" i="36"/>
  <c r="I16" i="36"/>
  <c r="I15" i="36"/>
  <c r="I14" i="36"/>
  <c r="I13" i="36"/>
  <c r="I12" i="36"/>
  <c r="I11" i="36"/>
  <c r="I10" i="36"/>
  <c r="I9" i="36"/>
  <c r="I8" i="36"/>
  <c r="I7" i="36"/>
  <c r="AB27" i="4"/>
  <c r="AB26" i="4"/>
  <c r="AB25" i="4"/>
  <c r="AB24" i="4"/>
  <c r="AB23" i="4"/>
  <c r="AB22" i="4"/>
  <c r="AB21" i="4"/>
  <c r="AB20" i="4"/>
  <c r="AB19" i="4"/>
  <c r="AB18" i="4"/>
  <c r="AB16" i="4"/>
  <c r="AB15" i="4"/>
  <c r="AB14" i="4"/>
  <c r="AB13" i="4"/>
  <c r="AB12" i="4"/>
  <c r="AB11" i="4"/>
  <c r="AB10" i="4"/>
  <c r="AB9" i="4"/>
  <c r="W27" i="4"/>
  <c r="W26" i="4"/>
  <c r="W25" i="4"/>
  <c r="W24" i="4"/>
  <c r="W23" i="4"/>
  <c r="W22" i="4"/>
  <c r="W21" i="4"/>
  <c r="W20" i="4"/>
  <c r="W19" i="4"/>
  <c r="W18" i="4"/>
  <c r="W16" i="4"/>
  <c r="W15" i="4"/>
  <c r="W14" i="4"/>
  <c r="W13" i="4"/>
  <c r="W12" i="4"/>
  <c r="W11" i="4"/>
  <c r="W10" i="4"/>
  <c r="W9" i="4"/>
  <c r="AB8" i="4"/>
  <c r="W8" i="4"/>
  <c r="AG32" i="4"/>
  <c r="I27" i="4"/>
  <c r="I26" i="4"/>
  <c r="I25" i="4"/>
  <c r="I24" i="4"/>
  <c r="I23" i="4"/>
  <c r="I22" i="4"/>
  <c r="I21" i="4"/>
  <c r="I20" i="4"/>
  <c r="I19" i="4"/>
  <c r="I18" i="4"/>
  <c r="I17" i="4"/>
  <c r="I16" i="4"/>
  <c r="I15" i="4"/>
  <c r="I14" i="4"/>
  <c r="I13" i="4"/>
  <c r="I12" i="4"/>
  <c r="I11" i="4"/>
  <c r="I10" i="4"/>
  <c r="I9" i="4"/>
  <c r="I8" i="4"/>
  <c r="I8" i="33"/>
  <c r="AB8" i="33" s="1"/>
  <c r="AG31" i="33"/>
  <c r="I4" i="35"/>
  <c r="K36" i="35"/>
  <c r="J36" i="35"/>
  <c r="I36" i="35"/>
  <c r="H36" i="35"/>
  <c r="N36" i="35" s="1"/>
  <c r="G36" i="35"/>
  <c r="M36" i="35" s="1"/>
  <c r="F36" i="35"/>
  <c r="L36" i="35" s="1"/>
  <c r="K28" i="35"/>
  <c r="J28" i="35"/>
  <c r="H28" i="35"/>
  <c r="N28" i="35" s="1"/>
  <c r="G28" i="35"/>
  <c r="M28" i="35" s="1"/>
  <c r="F15" i="35"/>
  <c r="L15" i="35" s="1"/>
  <c r="I15" i="35"/>
  <c r="I7" i="33"/>
  <c r="I9" i="33"/>
  <c r="AB9" i="33" s="1"/>
  <c r="I10" i="33"/>
  <c r="AB10" i="33" s="1"/>
  <c r="I11" i="33"/>
  <c r="AB11" i="33" s="1"/>
  <c r="I12" i="33"/>
  <c r="AB12" i="33" s="1"/>
  <c r="I13" i="33"/>
  <c r="AB13" i="33" s="1"/>
  <c r="I14" i="33"/>
  <c r="AB14" i="33" s="1"/>
  <c r="I15" i="33"/>
  <c r="AB15" i="33" s="1"/>
  <c r="I16" i="33"/>
  <c r="AB16" i="33" s="1"/>
  <c r="I17" i="33"/>
  <c r="AB17" i="33" s="1"/>
  <c r="I18" i="33"/>
  <c r="AB18" i="33" s="1"/>
  <c r="I19" i="33"/>
  <c r="AB19" i="33" s="1"/>
  <c r="I20" i="33"/>
  <c r="AB20" i="33" s="1"/>
  <c r="I21" i="33"/>
  <c r="AB21" i="33" s="1"/>
  <c r="I22" i="33"/>
  <c r="AB22" i="33" s="1"/>
  <c r="I23" i="33"/>
  <c r="AB23" i="33" s="1"/>
  <c r="I24" i="33"/>
  <c r="AB24" i="33" s="1"/>
  <c r="I25" i="33"/>
  <c r="AB25" i="33" s="1"/>
  <c r="I26" i="33"/>
  <c r="AB26" i="33" s="1"/>
  <c r="W22" i="36" l="1"/>
  <c r="AB22" i="36"/>
  <c r="AB26" i="36"/>
  <c r="W26" i="36"/>
  <c r="AB24" i="36"/>
  <c r="W24" i="36"/>
  <c r="W17" i="36"/>
  <c r="AB17" i="36"/>
  <c r="AB13" i="36"/>
  <c r="W13" i="36"/>
  <c r="AB8" i="36"/>
  <c r="W8" i="36"/>
  <c r="AB25" i="36"/>
  <c r="W25" i="36"/>
  <c r="AB23" i="36"/>
  <c r="W23" i="36"/>
  <c r="AB21" i="36"/>
  <c r="W21" i="36"/>
  <c r="AB20" i="36"/>
  <c r="W20" i="36"/>
  <c r="AB19" i="36"/>
  <c r="W19" i="36"/>
  <c r="AB18" i="36"/>
  <c r="W18" i="36"/>
  <c r="AB16" i="36"/>
  <c r="W16" i="36"/>
  <c r="AB15" i="36"/>
  <c r="W15" i="36"/>
  <c r="AB14" i="36"/>
  <c r="W14" i="36"/>
  <c r="W12" i="36"/>
  <c r="AB12" i="36"/>
  <c r="AB11" i="36"/>
  <c r="W11" i="36"/>
  <c r="W10" i="36"/>
  <c r="AB10" i="36"/>
  <c r="AB9" i="36"/>
  <c r="W9" i="36"/>
  <c r="W7" i="36"/>
  <c r="AB7" i="36"/>
  <c r="J26" i="36"/>
  <c r="J25" i="36"/>
  <c r="J24" i="36"/>
  <c r="J23" i="36"/>
  <c r="F27" i="36"/>
  <c r="J22" i="36"/>
  <c r="J21" i="36"/>
  <c r="J20" i="36"/>
  <c r="J19" i="36"/>
  <c r="J18" i="36"/>
  <c r="J17" i="36"/>
  <c r="J16" i="36"/>
  <c r="J15" i="36"/>
  <c r="J14" i="36"/>
  <c r="J13" i="36"/>
  <c r="J12" i="36"/>
  <c r="J11" i="36"/>
  <c r="J10" i="36"/>
  <c r="J9" i="36"/>
  <c r="J8" i="36"/>
  <c r="I27" i="36"/>
  <c r="J7" i="36"/>
  <c r="W17" i="4"/>
  <c r="AB17" i="4"/>
  <c r="J27" i="4"/>
  <c r="J26" i="4"/>
  <c r="J25" i="4"/>
  <c r="J24" i="4"/>
  <c r="J23" i="4"/>
  <c r="J22" i="4"/>
  <c r="J21" i="4"/>
  <c r="J20" i="4"/>
  <c r="J19" i="4"/>
  <c r="J18" i="4"/>
  <c r="J17" i="4"/>
  <c r="J16" i="4"/>
  <c r="J15" i="4"/>
  <c r="J14" i="4"/>
  <c r="J13" i="4"/>
  <c r="J12" i="4"/>
  <c r="J11" i="4"/>
  <c r="J10" i="4"/>
  <c r="J9" i="4"/>
  <c r="F28" i="4"/>
  <c r="I28" i="4"/>
  <c r="J8" i="4"/>
  <c r="I27" i="33"/>
  <c r="F27" i="33"/>
  <c r="W8" i="33"/>
  <c r="W9" i="33"/>
  <c r="W10" i="33"/>
  <c r="W11" i="33"/>
  <c r="W12" i="33"/>
  <c r="W13" i="33"/>
  <c r="W14" i="33"/>
  <c r="W15" i="33"/>
  <c r="W16" i="33"/>
  <c r="W17" i="33"/>
  <c r="W18" i="33"/>
  <c r="W19" i="33"/>
  <c r="W20" i="33"/>
  <c r="W21" i="33"/>
  <c r="W22" i="33"/>
  <c r="W23" i="33"/>
  <c r="W24" i="33"/>
  <c r="W25" i="33"/>
  <c r="W26" i="33"/>
  <c r="J16" i="33"/>
  <c r="J25" i="33"/>
  <c r="J9" i="33"/>
  <c r="J10" i="33"/>
  <c r="J11" i="33"/>
  <c r="J14" i="33"/>
  <c r="J17" i="33"/>
  <c r="J18" i="33"/>
  <c r="J19" i="33"/>
  <c r="J20" i="33"/>
  <c r="J22" i="33"/>
  <c r="J26" i="33"/>
  <c r="J8" i="33"/>
  <c r="K51" i="35"/>
  <c r="H51" i="35"/>
  <c r="N51" i="35" s="1"/>
  <c r="J51" i="35"/>
  <c r="G51" i="35"/>
  <c r="M51" i="35" s="1"/>
  <c r="I51" i="35"/>
  <c r="F51" i="35"/>
  <c r="L51" i="35" s="1"/>
  <c r="H50" i="35"/>
  <c r="N50" i="35" s="1"/>
  <c r="K50" i="35"/>
  <c r="G50" i="35"/>
  <c r="M50" i="35" s="1"/>
  <c r="J50" i="35"/>
  <c r="F50" i="35"/>
  <c r="L50" i="35" s="1"/>
  <c r="I50" i="35"/>
  <c r="K49" i="35"/>
  <c r="H49" i="35"/>
  <c r="N49" i="35" s="1"/>
  <c r="J49" i="35"/>
  <c r="G49" i="35"/>
  <c r="M49" i="35" s="1"/>
  <c r="I49" i="35"/>
  <c r="F49" i="35"/>
  <c r="L49" i="35" s="1"/>
  <c r="H48" i="35"/>
  <c r="N48" i="35" s="1"/>
  <c r="K48" i="35"/>
  <c r="G48" i="35"/>
  <c r="M48" i="35" s="1"/>
  <c r="J48" i="35"/>
  <c r="F48" i="35"/>
  <c r="L48" i="35" s="1"/>
  <c r="I48" i="35"/>
  <c r="K47" i="35"/>
  <c r="H47" i="35"/>
  <c r="N47" i="35" s="1"/>
  <c r="G47" i="35"/>
  <c r="M47" i="35" s="1"/>
  <c r="J47" i="35"/>
  <c r="I47" i="35"/>
  <c r="F47" i="35"/>
  <c r="L47" i="35" s="1"/>
  <c r="K46" i="35"/>
  <c r="H46" i="35"/>
  <c r="N46" i="35" s="1"/>
  <c r="J46" i="35"/>
  <c r="G46" i="35"/>
  <c r="M46" i="35" s="1"/>
  <c r="I46" i="35"/>
  <c r="F46" i="35"/>
  <c r="L46" i="35" s="1"/>
  <c r="K45" i="35"/>
  <c r="H45" i="35"/>
  <c r="N45" i="35" s="1"/>
  <c r="G45" i="35"/>
  <c r="M45" i="35" s="1"/>
  <c r="J45" i="35"/>
  <c r="I45" i="35"/>
  <c r="F45" i="35"/>
  <c r="L45" i="35" s="1"/>
  <c r="H44" i="35"/>
  <c r="N44" i="35" s="1"/>
  <c r="K44" i="35"/>
  <c r="G44" i="35"/>
  <c r="M44" i="35" s="1"/>
  <c r="J44" i="35"/>
  <c r="I44" i="35"/>
  <c r="F44" i="35"/>
  <c r="L44" i="35" s="1"/>
  <c r="K43" i="35"/>
  <c r="H43" i="35"/>
  <c r="N43" i="35" s="1"/>
  <c r="J43" i="35"/>
  <c r="G43" i="35"/>
  <c r="M43" i="35" s="1"/>
  <c r="F43" i="35"/>
  <c r="L43" i="35" s="1"/>
  <c r="I43" i="35"/>
  <c r="H42" i="35"/>
  <c r="N42" i="35" s="1"/>
  <c r="K42" i="35"/>
  <c r="G42" i="35"/>
  <c r="M42" i="35" s="1"/>
  <c r="J42" i="35"/>
  <c r="I42" i="35"/>
  <c r="F42" i="35"/>
  <c r="L42" i="35" s="1"/>
  <c r="K41" i="35"/>
  <c r="H41" i="35"/>
  <c r="N41" i="35" s="1"/>
  <c r="G41" i="35"/>
  <c r="M41" i="35" s="1"/>
  <c r="J41" i="35"/>
  <c r="I41" i="35"/>
  <c r="F41" i="35"/>
  <c r="L41" i="35" s="1"/>
  <c r="K40" i="35"/>
  <c r="H40" i="35"/>
  <c r="N40" i="35" s="1"/>
  <c r="G40" i="35"/>
  <c r="M40" i="35" s="1"/>
  <c r="J40" i="35"/>
  <c r="F40" i="35"/>
  <c r="L40" i="35" s="1"/>
  <c r="I40" i="35"/>
  <c r="K39" i="35"/>
  <c r="H39" i="35"/>
  <c r="N39" i="35" s="1"/>
  <c r="G39" i="35"/>
  <c r="M39" i="35" s="1"/>
  <c r="J39" i="35"/>
  <c r="I39" i="35"/>
  <c r="F39" i="35"/>
  <c r="L39" i="35" s="1"/>
  <c r="H38" i="35"/>
  <c r="N38" i="35" s="1"/>
  <c r="K38" i="35"/>
  <c r="G38" i="35"/>
  <c r="M38" i="35" s="1"/>
  <c r="J38" i="35"/>
  <c r="F38" i="35"/>
  <c r="L38" i="35" s="1"/>
  <c r="I38" i="35"/>
  <c r="H37" i="35"/>
  <c r="N37" i="35" s="1"/>
  <c r="K37" i="35"/>
  <c r="G37" i="35"/>
  <c r="M37" i="35" s="1"/>
  <c r="J37" i="35"/>
  <c r="F37" i="35"/>
  <c r="L37" i="35" s="1"/>
  <c r="I37" i="35"/>
  <c r="H35" i="35"/>
  <c r="N35" i="35" s="1"/>
  <c r="K35" i="35"/>
  <c r="J35" i="35"/>
  <c r="G35" i="35"/>
  <c r="M35" i="35" s="1"/>
  <c r="F35" i="35"/>
  <c r="L35" i="35" s="1"/>
  <c r="I35" i="35"/>
  <c r="K34" i="35"/>
  <c r="H34" i="35"/>
  <c r="N34" i="35" s="1"/>
  <c r="G34" i="35"/>
  <c r="M34" i="35" s="1"/>
  <c r="J34" i="35"/>
  <c r="I34" i="35"/>
  <c r="F34" i="35"/>
  <c r="L34" i="35" s="1"/>
  <c r="H33" i="35"/>
  <c r="N33" i="35" s="1"/>
  <c r="K33" i="35"/>
  <c r="J33" i="35"/>
  <c r="G33" i="35"/>
  <c r="M33" i="35" s="1"/>
  <c r="I33" i="35"/>
  <c r="F33" i="35"/>
  <c r="L33" i="35" s="1"/>
  <c r="H32" i="35"/>
  <c r="N32" i="35" s="1"/>
  <c r="K32" i="35"/>
  <c r="G32" i="35"/>
  <c r="M32" i="35" s="1"/>
  <c r="J32" i="35"/>
  <c r="F32" i="35"/>
  <c r="L32" i="35" s="1"/>
  <c r="I32" i="35"/>
  <c r="H31" i="35"/>
  <c r="N31" i="35" s="1"/>
  <c r="K31" i="35"/>
  <c r="G31" i="35"/>
  <c r="M31" i="35" s="1"/>
  <c r="J31" i="35"/>
  <c r="F31" i="35"/>
  <c r="L31" i="35" s="1"/>
  <c r="I31" i="35"/>
  <c r="H30" i="35"/>
  <c r="N30" i="35" s="1"/>
  <c r="K30" i="35"/>
  <c r="G30" i="35"/>
  <c r="M30" i="35" s="1"/>
  <c r="J30" i="35"/>
  <c r="I30" i="35"/>
  <c r="F30" i="35"/>
  <c r="L30" i="35" s="1"/>
  <c r="H29" i="35"/>
  <c r="N29" i="35" s="1"/>
  <c r="K29" i="35"/>
  <c r="G29" i="35"/>
  <c r="M29" i="35" s="1"/>
  <c r="J29" i="35"/>
  <c r="I29" i="35"/>
  <c r="F29" i="35"/>
  <c r="L29" i="35" s="1"/>
  <c r="I28" i="35"/>
  <c r="F28" i="35"/>
  <c r="L28" i="35" s="1"/>
  <c r="H27" i="35"/>
  <c r="N27" i="35" s="1"/>
  <c r="K27" i="35"/>
  <c r="G27" i="35"/>
  <c r="M27" i="35" s="1"/>
  <c r="J27" i="35"/>
  <c r="F27" i="35"/>
  <c r="L27" i="35" s="1"/>
  <c r="I27" i="35"/>
  <c r="H26" i="35"/>
  <c r="N26" i="35" s="1"/>
  <c r="K26" i="35"/>
  <c r="G26" i="35"/>
  <c r="M26" i="35" s="1"/>
  <c r="J26" i="35"/>
  <c r="F26" i="35"/>
  <c r="L26" i="35" s="1"/>
  <c r="I26" i="35"/>
  <c r="K25" i="35"/>
  <c r="H25" i="35"/>
  <c r="N25" i="35" s="1"/>
  <c r="J25" i="35"/>
  <c r="G25" i="35"/>
  <c r="M25" i="35" s="1"/>
  <c r="I25" i="35"/>
  <c r="F25" i="35"/>
  <c r="L25" i="35" s="1"/>
  <c r="K24" i="35"/>
  <c r="H24" i="35"/>
  <c r="N24" i="35" s="1"/>
  <c r="J24" i="35"/>
  <c r="G24" i="35"/>
  <c r="M24" i="35" s="1"/>
  <c r="I24" i="35"/>
  <c r="F24" i="35"/>
  <c r="L24" i="35" s="1"/>
  <c r="H23" i="35"/>
  <c r="N23" i="35" s="1"/>
  <c r="K23" i="35"/>
  <c r="G23" i="35"/>
  <c r="M23" i="35" s="1"/>
  <c r="J23" i="35"/>
  <c r="F23" i="35"/>
  <c r="L23" i="35" s="1"/>
  <c r="I23" i="35"/>
  <c r="H22" i="35"/>
  <c r="N22" i="35" s="1"/>
  <c r="K22" i="35"/>
  <c r="J22" i="35"/>
  <c r="G22" i="35"/>
  <c r="M22" i="35" s="1"/>
  <c r="F22" i="35"/>
  <c r="L22" i="35" s="1"/>
  <c r="I22" i="35"/>
  <c r="H21" i="35"/>
  <c r="N21" i="35" s="1"/>
  <c r="K21" i="35"/>
  <c r="G21" i="35"/>
  <c r="M21" i="35" s="1"/>
  <c r="J21" i="35"/>
  <c r="I21" i="35"/>
  <c r="F21" i="35"/>
  <c r="L21" i="35" s="1"/>
  <c r="H20" i="35"/>
  <c r="N20" i="35" s="1"/>
  <c r="K20" i="35"/>
  <c r="G20" i="35"/>
  <c r="M20" i="35" s="1"/>
  <c r="J20" i="35"/>
  <c r="I20" i="35"/>
  <c r="F20" i="35"/>
  <c r="L20" i="35" s="1"/>
  <c r="H19" i="35"/>
  <c r="N19" i="35" s="1"/>
  <c r="K19" i="35"/>
  <c r="G19" i="35"/>
  <c r="M19" i="35" s="1"/>
  <c r="J19" i="35"/>
  <c r="F19" i="35"/>
  <c r="L19" i="35" s="1"/>
  <c r="I19" i="35"/>
  <c r="H18" i="35"/>
  <c r="N18" i="35" s="1"/>
  <c r="K18" i="35"/>
  <c r="G18" i="35"/>
  <c r="M18" i="35" s="1"/>
  <c r="J18" i="35"/>
  <c r="F18" i="35"/>
  <c r="L18" i="35" s="1"/>
  <c r="I18" i="35"/>
  <c r="H17" i="35"/>
  <c r="N17" i="35" s="1"/>
  <c r="K17" i="35"/>
  <c r="G17" i="35"/>
  <c r="M17" i="35" s="1"/>
  <c r="J17" i="35"/>
  <c r="F17" i="35"/>
  <c r="L17" i="35" s="1"/>
  <c r="I17" i="35"/>
  <c r="K16" i="35"/>
  <c r="H16" i="35"/>
  <c r="N16" i="35" s="1"/>
  <c r="J16" i="35"/>
  <c r="G16" i="35"/>
  <c r="M16" i="35" s="1"/>
  <c r="I16" i="35"/>
  <c r="F16" i="35"/>
  <c r="L16" i="35" s="1"/>
  <c r="K15" i="35"/>
  <c r="H15" i="35"/>
  <c r="N15" i="35" s="1"/>
  <c r="J15" i="35"/>
  <c r="G15" i="35"/>
  <c r="M15" i="35" s="1"/>
  <c r="K14" i="35"/>
  <c r="H14" i="35"/>
  <c r="N14" i="35" s="1"/>
  <c r="J14" i="35"/>
  <c r="G14" i="35"/>
  <c r="M14" i="35" s="1"/>
  <c r="I14" i="35"/>
  <c r="F14" i="35"/>
  <c r="L14" i="35" s="1"/>
  <c r="H13" i="35"/>
  <c r="N13" i="35" s="1"/>
  <c r="K13" i="35"/>
  <c r="G13" i="35"/>
  <c r="M13" i="35" s="1"/>
  <c r="J13" i="35"/>
  <c r="F13" i="35"/>
  <c r="L13" i="35" s="1"/>
  <c r="I13" i="35"/>
  <c r="H12" i="35"/>
  <c r="N12" i="35" s="1"/>
  <c r="K12" i="35"/>
  <c r="J12" i="35"/>
  <c r="G12" i="35"/>
  <c r="M12" i="35" s="1"/>
  <c r="I12" i="35"/>
  <c r="F12" i="35"/>
  <c r="L12" i="35" s="1"/>
  <c r="H11" i="35"/>
  <c r="N11" i="35" s="1"/>
  <c r="K11" i="35"/>
  <c r="G11" i="35"/>
  <c r="M11" i="35" s="1"/>
  <c r="J11" i="35"/>
  <c r="I11" i="35"/>
  <c r="F11" i="35"/>
  <c r="L11" i="35" s="1"/>
  <c r="K10" i="35"/>
  <c r="H10" i="35"/>
  <c r="N10" i="35" s="1"/>
  <c r="J10" i="35"/>
  <c r="G10" i="35"/>
  <c r="M10" i="35" s="1"/>
  <c r="I10" i="35"/>
  <c r="F10" i="35"/>
  <c r="L10" i="35" s="1"/>
  <c r="H9" i="35"/>
  <c r="N9" i="35" s="1"/>
  <c r="K9" i="35"/>
  <c r="G9" i="35"/>
  <c r="M9" i="35" s="1"/>
  <c r="J9" i="35"/>
  <c r="I9" i="35"/>
  <c r="F9" i="35"/>
  <c r="L9" i="35" s="1"/>
  <c r="H8" i="35"/>
  <c r="N8" i="35" s="1"/>
  <c r="K8" i="35"/>
  <c r="G8" i="35"/>
  <c r="M8" i="35" s="1"/>
  <c r="J8" i="35"/>
  <c r="F8" i="35"/>
  <c r="L8" i="35" s="1"/>
  <c r="I8" i="35"/>
  <c r="H7" i="35"/>
  <c r="N7" i="35" s="1"/>
  <c r="K7" i="35"/>
  <c r="G7" i="35"/>
  <c r="M7" i="35" s="1"/>
  <c r="J7" i="35"/>
  <c r="F7" i="35"/>
  <c r="L7" i="35" s="1"/>
  <c r="I7" i="35"/>
  <c r="K6" i="35"/>
  <c r="H6" i="35"/>
  <c r="N6" i="35" s="1"/>
  <c r="J6" i="35"/>
  <c r="G6" i="35"/>
  <c r="M6" i="35" s="1"/>
  <c r="I6" i="35"/>
  <c r="F6" i="35"/>
  <c r="L6" i="35" s="1"/>
  <c r="H5" i="35"/>
  <c r="N5" i="35" s="1"/>
  <c r="K5" i="35"/>
  <c r="G5" i="35"/>
  <c r="M5" i="35" s="1"/>
  <c r="J5" i="35"/>
  <c r="I5" i="35"/>
  <c r="F5" i="35"/>
  <c r="L5" i="35" s="1"/>
  <c r="K4" i="35"/>
  <c r="H4" i="35"/>
  <c r="N4" i="35" s="1"/>
  <c r="G4" i="35"/>
  <c r="M4" i="35" s="1"/>
  <c r="J4" i="35"/>
  <c r="F4" i="35"/>
  <c r="L4" i="35" s="1"/>
  <c r="J7" i="33"/>
  <c r="J12" i="33"/>
  <c r="J13" i="33"/>
  <c r="J15" i="33"/>
  <c r="J21" i="33"/>
  <c r="J23" i="33"/>
  <c r="J24" i="33"/>
  <c r="W27" i="36" l="1"/>
  <c r="AB27" i="36"/>
  <c r="W28" i="4"/>
  <c r="AB28" i="4"/>
  <c r="AB27" i="33"/>
  <c r="W2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4" authorId="0" shapeId="0" xr:uid="{D6F4DFF0-A7C9-4328-93E1-D03F0289ECD3}">
      <text>
        <r>
          <rPr>
            <b/>
            <sz val="9"/>
            <color indexed="81"/>
            <rFont val="ＭＳ Ｐゴシック"/>
            <family val="3"/>
            <charset val="128"/>
          </rPr>
          <t>受給者証を確認し、
支給単位「月」「年」の
いずれかにチェック（✓）を入れてください。</t>
        </r>
      </text>
    </comment>
    <comment ref="M4" authorId="0" shapeId="0" xr:uid="{881509B9-C404-4072-9B5D-D6A1BF383227}">
      <text>
        <r>
          <rPr>
            <b/>
            <sz val="9"/>
            <color indexed="81"/>
            <rFont val="ＭＳ Ｐゴシック"/>
            <family val="3"/>
            <charset val="128"/>
          </rPr>
          <t>右下の▼ボタンを押し、
「区分A／区分B／区分C」を選ぶ</t>
        </r>
      </text>
    </comment>
    <comment ref="S4" authorId="0" shapeId="0" xr:uid="{61FF3983-BCA8-4E26-A91F-9E5335D80C40}">
      <text>
        <r>
          <rPr>
            <b/>
            <sz val="9"/>
            <color indexed="81"/>
            <rFont val="ＭＳ Ｐゴシック"/>
            <family val="3"/>
            <charset val="128"/>
          </rPr>
          <t>右下の▼ボタンを押し、「０％／３％」を選ぶ</t>
        </r>
      </text>
    </comment>
    <comment ref="F30" authorId="0" shapeId="0" xr:uid="{FA66F399-18EC-4BE2-A17F-613414438876}">
      <text>
        <r>
          <rPr>
            <b/>
            <sz val="9"/>
            <color indexed="81"/>
            <rFont val="ＭＳ Ｐゴシック"/>
            <family val="3"/>
            <charset val="128"/>
          </rPr>
          <t>当該利用月の
「余暇等／個別支援型」の合計利用回数を入力（最終ページのみ）</t>
        </r>
      </text>
    </comment>
    <comment ref="I30" authorId="0" shapeId="0" xr:uid="{1D05F7AA-5108-4C93-9CA8-669C03ED14E6}">
      <text>
        <r>
          <rPr>
            <b/>
            <sz val="9"/>
            <color indexed="81"/>
            <rFont val="ＭＳ Ｐゴシック"/>
            <family val="3"/>
            <charset val="128"/>
          </rPr>
          <t>当該利用月の
「余暇等／個別支援型」の
合計利用時間を入力
（最終ページのみ）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4" authorId="0" shapeId="0" xr:uid="{19B555F0-A4FF-48A6-A934-B59A13EDFD92}">
      <text>
        <r>
          <rPr>
            <b/>
            <sz val="9"/>
            <color indexed="81"/>
            <rFont val="ＭＳ Ｐゴシック"/>
            <family val="3"/>
            <charset val="128"/>
          </rPr>
          <t>受給者証を確認し、
支給単位「月」「年」の
いずれかにチェック（✓）を入れてください。</t>
        </r>
      </text>
    </comment>
    <comment ref="M4" authorId="0" shapeId="0" xr:uid="{63F96221-A837-48E3-A1B5-8618CD9A2B30}">
      <text>
        <r>
          <rPr>
            <b/>
            <sz val="9"/>
            <color indexed="81"/>
            <rFont val="ＭＳ Ｐゴシック"/>
            <family val="3"/>
            <charset val="128"/>
          </rPr>
          <t>右下の▼ボタンを押し、
「区分A／区分B／区分C」を選ぶ</t>
        </r>
      </text>
    </comment>
    <comment ref="S4" authorId="0" shapeId="0" xr:uid="{10ABF0F3-8A53-4DAD-87AC-D523A0378944}">
      <text>
        <r>
          <rPr>
            <b/>
            <sz val="9"/>
            <color indexed="81"/>
            <rFont val="ＭＳ Ｐゴシック"/>
            <family val="3"/>
            <charset val="128"/>
          </rPr>
          <t>右下の▼ボタンを押し、「０％／３％」を選ぶ</t>
        </r>
      </text>
    </comment>
    <comment ref="F30" authorId="0" shapeId="0" xr:uid="{FC69FC4B-D08C-49C3-BA2E-0056F611D592}">
      <text>
        <r>
          <rPr>
            <b/>
            <sz val="9"/>
            <color indexed="81"/>
            <rFont val="ＭＳ Ｐゴシック"/>
            <family val="3"/>
            <charset val="128"/>
          </rPr>
          <t>当該利用月の
「余暇等／個別支援型」の合計利用回数を入力（最終ページのみ）</t>
        </r>
      </text>
    </comment>
    <comment ref="I30" authorId="0" shapeId="0" xr:uid="{3BF431F2-C007-4F92-BE63-4115EA2502B6}">
      <text>
        <r>
          <rPr>
            <b/>
            <sz val="9"/>
            <color indexed="81"/>
            <rFont val="ＭＳ Ｐゴシック"/>
            <family val="3"/>
            <charset val="128"/>
          </rPr>
          <t>当該利用月の
「余暇等／個別支援型」の
合計利用時間を入力
（最終ページのみ）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31" authorId="0" shapeId="0" xr:uid="{F382D573-DE77-4770-B6A5-59FD96FD5432}">
      <text>
        <r>
          <rPr>
            <b/>
            <sz val="9"/>
            <color indexed="81"/>
            <rFont val="ＭＳ Ｐゴシック"/>
            <family val="3"/>
            <charset val="128"/>
          </rPr>
          <t>当該利用月の
「余暇等／個別支援型」の合計利用回数を入力（最終ページのみ）</t>
        </r>
      </text>
    </comment>
    <comment ref="I31" authorId="0" shapeId="0" xr:uid="{05D3EB6B-2846-4476-A1D2-0FABCF2F0D58}">
      <text>
        <r>
          <rPr>
            <b/>
            <sz val="9"/>
            <color indexed="81"/>
            <rFont val="ＭＳ Ｐゴシック"/>
            <family val="3"/>
            <charset val="128"/>
          </rPr>
          <t>当該利用月の
「余暇等／個別支援型」の
合計利用時間を入力
（最終ページのみ）</t>
        </r>
      </text>
    </comment>
  </commentList>
</comments>
</file>

<file path=xl/sharedStrings.xml><?xml version="1.0" encoding="utf-8"?>
<sst xmlns="http://schemas.openxmlformats.org/spreadsheetml/2006/main" count="325" uniqueCount="109">
  <si>
    <t>年</t>
    <rPh sb="0" eb="1">
      <t>ネン</t>
    </rPh>
    <phoneticPr fontId="2"/>
  </si>
  <si>
    <t>月分</t>
    <rPh sb="0" eb="2">
      <t>ガツブン</t>
    </rPh>
    <phoneticPr fontId="2"/>
  </si>
  <si>
    <t>枚中</t>
    <rPh sb="0" eb="1">
      <t>マイ</t>
    </rPh>
    <rPh sb="1" eb="2">
      <t>チュウ</t>
    </rPh>
    <phoneticPr fontId="2"/>
  </si>
  <si>
    <t>枚目</t>
    <rPh sb="0" eb="2">
      <t>マイメ</t>
    </rPh>
    <phoneticPr fontId="2"/>
  </si>
  <si>
    <t>受給者
氏　 名</t>
    <rPh sb="0" eb="2">
      <t>ジュキュウ</t>
    </rPh>
    <phoneticPr fontId="2"/>
  </si>
  <si>
    <t>受給者
番　 号</t>
    <rPh sb="0" eb="2">
      <t>ジュキュウ</t>
    </rPh>
    <rPh sb="2" eb="3">
      <t>シャ</t>
    </rPh>
    <phoneticPr fontId="2"/>
  </si>
  <si>
    <t>事業者番号</t>
    <rPh sb="0" eb="2">
      <t>ジギョウ</t>
    </rPh>
    <rPh sb="2" eb="3">
      <t>シャ</t>
    </rPh>
    <rPh sb="3" eb="5">
      <t>バンゴウ</t>
    </rPh>
    <phoneticPr fontId="2"/>
  </si>
  <si>
    <t>支給
時間</t>
    <rPh sb="0" eb="2">
      <t>シキュウ</t>
    </rPh>
    <rPh sb="3" eb="5">
      <t>ジカン</t>
    </rPh>
    <phoneticPr fontId="2"/>
  </si>
  <si>
    <t>支給
区分</t>
    <rPh sb="0" eb="2">
      <t>シキュウ</t>
    </rPh>
    <rPh sb="3" eb="5">
      <t>クブン</t>
    </rPh>
    <phoneticPr fontId="2"/>
  </si>
  <si>
    <t>事業所名称</t>
    <rPh sb="0" eb="2">
      <t>ジギョウ</t>
    </rPh>
    <rPh sb="2" eb="3">
      <t>ショ</t>
    </rPh>
    <rPh sb="3" eb="5">
      <t>メイショウ</t>
    </rPh>
    <phoneticPr fontId="2"/>
  </si>
  <si>
    <t>日付</t>
  </si>
  <si>
    <t>委託料</t>
    <rPh sb="0" eb="2">
      <t>イタク</t>
    </rPh>
    <rPh sb="2" eb="3">
      <t>リョウ</t>
    </rPh>
    <phoneticPr fontId="2"/>
  </si>
  <si>
    <t>利用者
負担額</t>
    <rPh sb="0" eb="3">
      <t>リヨウシャ</t>
    </rPh>
    <rPh sb="4" eb="6">
      <t>フタン</t>
    </rPh>
    <rPh sb="6" eb="7">
      <t>ガク</t>
    </rPh>
    <phoneticPr fontId="2"/>
  </si>
  <si>
    <t>：</t>
    <phoneticPr fontId="2"/>
  </si>
  <si>
    <t>小計</t>
    <rPh sb="0" eb="1">
      <t>ショウ</t>
    </rPh>
    <rPh sb="1" eb="2">
      <t>ケイ</t>
    </rPh>
    <phoneticPr fontId="2"/>
  </si>
  <si>
    <t>回</t>
    <rPh sb="0" eb="1">
      <t>カイ</t>
    </rPh>
    <phoneticPr fontId="2"/>
  </si>
  <si>
    <t>時間</t>
    <phoneticPr fontId="2"/>
  </si>
  <si>
    <t>月計</t>
    <rPh sb="0" eb="1">
      <t>ツキ</t>
    </rPh>
    <rPh sb="1" eb="2">
      <t>ケイ</t>
    </rPh>
    <phoneticPr fontId="2"/>
  </si>
  <si>
    <t>○×ガイドヘルプセンター</t>
    <phoneticPr fontId="2"/>
  </si>
  <si>
    <t>㊞</t>
    <phoneticPr fontId="2"/>
  </si>
  <si>
    <t>移動時間</t>
    <rPh sb="0" eb="2">
      <t>イドウ</t>
    </rPh>
    <phoneticPr fontId="2"/>
  </si>
  <si>
    <t>開始</t>
    <phoneticPr fontId="2"/>
  </si>
  <si>
    <t>終了</t>
    <rPh sb="0" eb="2">
      <t>シュウリョウ</t>
    </rPh>
    <phoneticPr fontId="2"/>
  </si>
  <si>
    <t>支援時間</t>
    <rPh sb="0" eb="2">
      <t>シエン</t>
    </rPh>
    <rPh sb="2" eb="4">
      <t>ジカン</t>
    </rPh>
    <phoneticPr fontId="2"/>
  </si>
  <si>
    <t>負担
区分</t>
    <rPh sb="0" eb="2">
      <t>フタン</t>
    </rPh>
    <rPh sb="3" eb="5">
      <t>クブン</t>
    </rPh>
    <phoneticPr fontId="2"/>
  </si>
  <si>
    <t>令和</t>
    <rPh sb="0" eb="2">
      <t>レイワ</t>
    </rPh>
    <phoneticPr fontId="2"/>
  </si>
  <si>
    <t>余暇等</t>
    <rPh sb="0" eb="2">
      <t>ヨカ</t>
    </rPh>
    <rPh sb="2" eb="3">
      <t>トウ</t>
    </rPh>
    <phoneticPr fontId="2"/>
  </si>
  <si>
    <t>移動内容（行先）
※余暇活動等の外出のみ記入</t>
    <rPh sb="0" eb="2">
      <t>イドウ</t>
    </rPh>
    <rPh sb="2" eb="4">
      <t>ナイヨウ</t>
    </rPh>
    <rPh sb="5" eb="7">
      <t>イキサキ</t>
    </rPh>
    <rPh sb="10" eb="15">
      <t>ヨカカツドウトウ</t>
    </rPh>
    <rPh sb="16" eb="18">
      <t>ガイシュツ</t>
    </rPh>
    <rPh sb="20" eb="22">
      <t>キニュウ</t>
    </rPh>
    <phoneticPr fontId="2"/>
  </si>
  <si>
    <t>私は上記の内容について同意します。　</t>
    <rPh sb="0" eb="1">
      <t>ワタシ</t>
    </rPh>
    <rPh sb="2" eb="4">
      <t>ジョウキ</t>
    </rPh>
    <rPh sb="5" eb="7">
      <t>ナイヨウ</t>
    </rPh>
    <rPh sb="11" eb="13">
      <t>ドウイ</t>
    </rPh>
    <phoneticPr fontId="2"/>
  </si>
  <si>
    <t xml:space="preserve"> ①－②請求額</t>
    <rPh sb="4" eb="6">
      <t>セイキュウ</t>
    </rPh>
    <rPh sb="6" eb="7">
      <t>ガク</t>
    </rPh>
    <phoneticPr fontId="2"/>
  </si>
  <si>
    <t xml:space="preserve"> ②利用者負担</t>
    <rPh sb="2" eb="5">
      <t>リヨウシャ</t>
    </rPh>
    <rPh sb="5" eb="7">
      <t>フタン</t>
    </rPh>
    <phoneticPr fontId="2"/>
  </si>
  <si>
    <t xml:space="preserve"> ① 委託料</t>
    <rPh sb="3" eb="6">
      <t>イタクリョウ</t>
    </rPh>
    <phoneticPr fontId="2"/>
  </si>
  <si>
    <t>※以下は、【余暇等／個別支援型】の実績の月計について、最終ページにのみ記入してください。</t>
    <rPh sb="1" eb="3">
      <t>イカ</t>
    </rPh>
    <rPh sb="17" eb="19">
      <t>ジッセキ</t>
    </rPh>
    <rPh sb="20" eb="21">
      <t>ゲツ</t>
    </rPh>
    <rPh sb="21" eb="22">
      <t>ケイ</t>
    </rPh>
    <rPh sb="27" eb="29">
      <t>サイシュウ</t>
    </rPh>
    <rPh sb="35" eb="37">
      <t>キニュウ</t>
    </rPh>
    <phoneticPr fontId="2"/>
  </si>
  <si>
    <t>利用者氏名及び確認印（署名可）：</t>
    <rPh sb="3" eb="5">
      <t>シメイ</t>
    </rPh>
    <rPh sb="5" eb="6">
      <t>オヨ</t>
    </rPh>
    <rPh sb="7" eb="10">
      <t>カクニンイン</t>
    </rPh>
    <rPh sb="13" eb="14">
      <t>カ</t>
    </rPh>
    <phoneticPr fontId="2"/>
  </si>
  <si>
    <t>月
年</t>
    <rPh sb="0" eb="1">
      <t>ツキ</t>
    </rPh>
    <rPh sb="3" eb="4">
      <t>ネン</t>
    </rPh>
    <phoneticPr fontId="2"/>
  </si>
  <si>
    <t>時間／</t>
    <phoneticPr fontId="2"/>
  </si>
  <si>
    <t>【余暇等／個別支援型】移動支援サービス実績記録簿</t>
    <phoneticPr fontId="2"/>
  </si>
  <si>
    <t>杉並　太郎</t>
    <rPh sb="0" eb="2">
      <t>スギナミ</t>
    </rPh>
    <rPh sb="3" eb="5">
      <t>タロウ</t>
    </rPh>
    <phoneticPr fontId="2"/>
  </si>
  <si>
    <t>支援時間</t>
    <rPh sb="0" eb="4">
      <t>シエンジカン</t>
    </rPh>
    <phoneticPr fontId="19"/>
  </si>
  <si>
    <t>委託料</t>
    <rPh sb="0" eb="3">
      <t>イタクリョウ</t>
    </rPh>
    <phoneticPr fontId="19"/>
  </si>
  <si>
    <t>区分A</t>
    <rPh sb="0" eb="2">
      <t>クブン</t>
    </rPh>
    <phoneticPr fontId="19"/>
  </si>
  <si>
    <t>区分B</t>
    <rPh sb="0" eb="2">
      <t>クブン</t>
    </rPh>
    <phoneticPr fontId="19"/>
  </si>
  <si>
    <t>区分C</t>
    <rPh sb="0" eb="2">
      <t>クブン</t>
    </rPh>
    <phoneticPr fontId="19"/>
  </si>
  <si>
    <t>最初の0.5時間まで</t>
    <rPh sb="0" eb="2">
      <t>サイショ</t>
    </rPh>
    <rPh sb="6" eb="8">
      <t>ジカン</t>
    </rPh>
    <phoneticPr fontId="19"/>
  </si>
  <si>
    <t>0.5時間を超え1.0時間まで</t>
  </si>
  <si>
    <t>1.0時間を超え1.5時間まで</t>
  </si>
  <si>
    <t>1.5時間を超え2.0時間まで</t>
  </si>
  <si>
    <t>2.0時間を超え2.5時間まで</t>
  </si>
  <si>
    <t>2.5時間を超え3.0時間まで</t>
  </si>
  <si>
    <t>3.0時間を超え3.5時間まで</t>
  </si>
  <si>
    <t>3.5時間を超え4.0時間まで</t>
  </si>
  <si>
    <t>4.0時間を超え4.5時間まで</t>
  </si>
  <si>
    <t>4.5時間を超え5.0時間まで</t>
  </si>
  <si>
    <t>5.0時間を超え5.5時間まで</t>
  </si>
  <si>
    <t>5.5時間を超え6.0時間まで</t>
  </si>
  <si>
    <t>6.0時間を超え6.5時間まで</t>
  </si>
  <si>
    <t>6.5時間を超え7.0時間まで</t>
  </si>
  <si>
    <t>7.0時間を超え7.5時間まで</t>
  </si>
  <si>
    <t>7.5時間を超え8.0時間まで</t>
  </si>
  <si>
    <t>8.0時間を超え8.5時間まで</t>
  </si>
  <si>
    <t>8.5時間を超え9.0時間まで</t>
  </si>
  <si>
    <t>9.0時間を超え9.5時間まで</t>
  </si>
  <si>
    <t>9.5時間を超え10.0時間まで</t>
  </si>
  <si>
    <t>10.0時間を超え10.5時間まで</t>
  </si>
  <si>
    <t>10.5時間を超え11.0時間まで</t>
  </si>
  <si>
    <t>11.0時間を超え11.5時間まで</t>
  </si>
  <si>
    <t>11.5時間を超え12.0時間まで</t>
  </si>
  <si>
    <t>12.0時間を超え12.5時間まで</t>
  </si>
  <si>
    <t>12.5時間を超え13.0時間まで</t>
  </si>
  <si>
    <t>13.0時間を超え13.5時間まで</t>
  </si>
  <si>
    <t>13.5時間を超え14.0時間まで</t>
  </si>
  <si>
    <t>14.0時間を超え14.5時間まで</t>
  </si>
  <si>
    <t>14.5時間を超え15.0時間まで</t>
  </si>
  <si>
    <t>15.0時間を超え15.5時間まで</t>
  </si>
  <si>
    <t>15.5時間を超え16.0時間まで</t>
  </si>
  <si>
    <t>16.0時間を超え16.5時間まで</t>
  </si>
  <si>
    <t>16.5時間を超え17.0時間まで</t>
  </si>
  <si>
    <t>17.0時間を超え17.5時間まで</t>
  </si>
  <si>
    <t>17.5時間を超え18.0時間まで</t>
  </si>
  <si>
    <t>18.0時間を超え18.5時間まで</t>
  </si>
  <si>
    <t>18.5時間を超え19.0時間まで</t>
  </si>
  <si>
    <t>19.0時間を超え19.5時間まで</t>
  </si>
  <si>
    <t>19.5時間を超え20.0時間まで</t>
  </si>
  <si>
    <t>20.0時間を超え20.5時間まで</t>
  </si>
  <si>
    <t>20.5時間を超え21.0時間まで</t>
  </si>
  <si>
    <t>21.0時間を超え21.5時間まで</t>
  </si>
  <si>
    <t>21.5時間を超え22.0時間まで</t>
  </si>
  <si>
    <t>22.0時間を超え22.5時間まで</t>
  </si>
  <si>
    <t>22.5時間を超え23.0時間まで</t>
  </si>
  <si>
    <t>23.0時間を超え23.5時間まで</t>
  </si>
  <si>
    <t>23.5時間を超え24.0時間まで</t>
  </si>
  <si>
    <t>利用者負担額</t>
    <rPh sb="0" eb="3">
      <t>リヨウシャ</t>
    </rPh>
    <rPh sb="3" eb="6">
      <t>フタンガク</t>
    </rPh>
    <phoneticPr fontId="19"/>
  </si>
  <si>
    <t>区分C</t>
  </si>
  <si>
    <t>ヘルパー氏名</t>
    <rPh sb="4" eb="6">
      <t>シメイ</t>
    </rPh>
    <phoneticPr fontId="2"/>
  </si>
  <si>
    <t>個別支援</t>
    <rPh sb="0" eb="2">
      <t>コベツ</t>
    </rPh>
    <rPh sb="2" eb="4">
      <t>シエン</t>
    </rPh>
    <phoneticPr fontId="19"/>
  </si>
  <si>
    <t>グループ支援</t>
    <rPh sb="4" eb="6">
      <t>シエン</t>
    </rPh>
    <phoneticPr fontId="19"/>
  </si>
  <si>
    <t>自宅～善福寺公園（散策）～自宅</t>
    <rPh sb="0" eb="2">
      <t>ジタク</t>
    </rPh>
    <rPh sb="3" eb="6">
      <t>ゼンプクジ</t>
    </rPh>
    <rPh sb="6" eb="8">
      <t>コウエン</t>
    </rPh>
    <rPh sb="9" eb="11">
      <t>サンサク</t>
    </rPh>
    <rPh sb="13" eb="15">
      <t>ジタク</t>
    </rPh>
    <phoneticPr fontId="1"/>
  </si>
  <si>
    <t>作業所～荻窪公園～自宅（余暇）</t>
    <rPh sb="0" eb="2">
      <t>サギョウ</t>
    </rPh>
    <rPh sb="2" eb="3">
      <t>ショ</t>
    </rPh>
    <rPh sb="4" eb="6">
      <t>オギクボ</t>
    </rPh>
    <rPh sb="6" eb="8">
      <t>コウエン</t>
    </rPh>
    <rPh sb="9" eb="11">
      <t>ジタク</t>
    </rPh>
    <phoneticPr fontId="1"/>
  </si>
  <si>
    <t>阿佐ヶ谷駅～吉祥寺（映画、食事）～自宅</t>
    <rPh sb="0" eb="5">
      <t>アサガヤエキ</t>
    </rPh>
    <rPh sb="6" eb="9">
      <t>キチジョウジ</t>
    </rPh>
    <rPh sb="10" eb="12">
      <t>エイガ</t>
    </rPh>
    <rPh sb="13" eb="15">
      <t>ショクジ</t>
    </rPh>
    <rPh sb="17" eb="19">
      <t>ジタク</t>
    </rPh>
    <phoneticPr fontId="1"/>
  </si>
  <si>
    <t>自宅～高井戸プール（契約済み）～自宅</t>
    <rPh sb="0" eb="2">
      <t>ジタク</t>
    </rPh>
    <rPh sb="3" eb="6">
      <t>タカイド</t>
    </rPh>
    <rPh sb="10" eb="12">
      <t>ケイヤク</t>
    </rPh>
    <rPh sb="16" eb="18">
      <t>ジタク</t>
    </rPh>
    <phoneticPr fontId="1"/>
  </si>
  <si>
    <t>自宅～周辺散策、喫茶～自宅</t>
    <rPh sb="0" eb="2">
      <t>ジタク</t>
    </rPh>
    <rPh sb="3" eb="5">
      <t>シュウヘン</t>
    </rPh>
    <rPh sb="5" eb="7">
      <t>サンサク</t>
    </rPh>
    <rPh sb="8" eb="10">
      <t>キッサ</t>
    </rPh>
    <rPh sb="11" eb="13">
      <t>ジタク</t>
    </rPh>
    <phoneticPr fontId="1"/>
  </si>
  <si>
    <t>作業所～喫茶～自宅（余暇）</t>
    <rPh sb="0" eb="2">
      <t>サギョウ</t>
    </rPh>
    <rPh sb="2" eb="3">
      <t>ショ</t>
    </rPh>
    <rPh sb="4" eb="6">
      <t>キッサ</t>
    </rPh>
    <rPh sb="7" eb="9">
      <t>ジタク</t>
    </rPh>
    <rPh sb="10" eb="12">
      <t>ヨカ</t>
    </rPh>
    <phoneticPr fontId="1"/>
  </si>
  <si>
    <t>自宅～横浜（遊園地）～自宅</t>
    <rPh sb="0" eb="2">
      <t>ジタク</t>
    </rPh>
    <rPh sb="3" eb="5">
      <t>ヨコハマ</t>
    </rPh>
    <rPh sb="6" eb="9">
      <t>ユウエンチ</t>
    </rPh>
    <rPh sb="11" eb="13">
      <t>ジタク</t>
    </rPh>
    <phoneticPr fontId="1"/>
  </si>
  <si>
    <t>自宅～近所のコンビニ～自宅</t>
    <rPh sb="0" eb="2">
      <t>ジタク</t>
    </rPh>
    <rPh sb="3" eb="5">
      <t>キンジョ</t>
    </rPh>
    <rPh sb="11" eb="13">
      <t>ジタク</t>
    </rPh>
    <phoneticPr fontId="1"/>
  </si>
  <si>
    <t>自宅～杉並歯科（歯痛）～自宅</t>
    <rPh sb="0" eb="2">
      <t>ジタク</t>
    </rPh>
    <rPh sb="3" eb="5">
      <t>スギナミ</t>
    </rPh>
    <rPh sb="5" eb="7">
      <t>シカ</t>
    </rPh>
    <rPh sb="8" eb="10">
      <t>シツウ</t>
    </rPh>
    <rPh sb="12" eb="14">
      <t>ジタク</t>
    </rPh>
    <phoneticPr fontId="1"/>
  </si>
  <si>
    <t>自宅～荻窪駅前（銀行）～周辺散歩～自宅</t>
    <rPh sb="0" eb="2">
      <t>ジタク</t>
    </rPh>
    <rPh sb="3" eb="5">
      <t>オギクボ</t>
    </rPh>
    <rPh sb="5" eb="7">
      <t>エキマエ</t>
    </rPh>
    <rPh sb="8" eb="10">
      <t>ギンコウ</t>
    </rPh>
    <rPh sb="12" eb="14">
      <t>シュウヘン</t>
    </rPh>
    <rPh sb="14" eb="16">
      <t>サンポ</t>
    </rPh>
    <rPh sb="17" eb="19">
      <t>ジタク</t>
    </rPh>
    <phoneticPr fontId="1"/>
  </si>
  <si>
    <t>○○　○○</t>
  </si>
  <si>
    <t>○○　○○</t>
    <phoneticPr fontId="2"/>
  </si>
  <si>
    <t>【余暇等／グループ支援型】移動支援サービス実績記録簿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</si>
</sst>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_ "/>
    <numFmt numFmtId="177" formatCode="##,#00"/>
    <numFmt numFmtId="178" formatCode="0.0&quot;時&quot;&quot;間&quot;"/>
    <numFmt numFmtId="179" formatCode="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MS UI Gothic"/>
      <family val="3"/>
      <charset val="128"/>
    </font>
    <font>
      <b/>
      <sz val="11"/>
      <name val="MS UI Gothic"/>
      <family val="3"/>
      <charset val="128"/>
    </font>
    <font>
      <b/>
      <sz val="12"/>
      <name val="MS UI Gothic"/>
      <family val="3"/>
      <charset val="128"/>
    </font>
    <font>
      <b/>
      <sz val="16"/>
      <name val="MS UI Gothic"/>
      <family val="3"/>
      <charset val="128"/>
    </font>
    <font>
      <b/>
      <sz val="9.5"/>
      <name val="MS UI Gothic"/>
      <family val="3"/>
      <charset val="128"/>
    </font>
    <font>
      <b/>
      <sz val="8"/>
      <name val="MS UI Gothic"/>
      <family val="3"/>
      <charset val="128"/>
    </font>
    <font>
      <b/>
      <sz val="9"/>
      <name val="ＭＳ Ｐゴシック"/>
      <family val="3"/>
      <charset val="128"/>
    </font>
    <font>
      <b/>
      <sz val="16"/>
      <name val="ＭＳ Ｐゴシック"/>
      <family val="3"/>
      <charset val="128"/>
    </font>
    <font>
      <b/>
      <sz val="9"/>
      <name val="MS UI Gothic"/>
      <family val="3"/>
      <charset val="128"/>
    </font>
    <font>
      <b/>
      <sz val="9.5"/>
      <name val="ＭＳ Ｐゴシック"/>
      <family val="3"/>
      <charset val="128"/>
    </font>
    <font>
      <sz val="9.5"/>
      <name val="MS UI Gothic"/>
      <family val="3"/>
      <charset val="128"/>
    </font>
    <font>
      <b/>
      <sz val="9"/>
      <color indexed="81"/>
      <name val="ＭＳ Ｐゴシック"/>
      <family val="3"/>
      <charset val="128"/>
    </font>
    <font>
      <sz val="8"/>
      <name val="ＭＳ Ｐゴシック"/>
      <family val="3"/>
      <charset val="128"/>
    </font>
    <font>
      <b/>
      <sz val="15"/>
      <name val="MS UI Gothic"/>
      <family val="3"/>
      <charset val="128"/>
    </font>
    <font>
      <b/>
      <sz val="10"/>
      <name val="MS UI Gothic"/>
      <family val="3"/>
      <charset val="128"/>
    </font>
    <font>
      <sz val="8.5"/>
      <name val="MS UI Gothic"/>
      <family val="3"/>
      <charset val="128"/>
    </font>
    <font>
      <sz val="6"/>
      <name val="ＭＳ Ｐゴシック"/>
      <family val="2"/>
      <charset val="128"/>
      <scheme val="minor"/>
    </font>
    <font>
      <b/>
      <sz val="8"/>
      <name val="ＭＳ Ｐゴシック"/>
      <family val="3"/>
      <charset val="128"/>
    </font>
    <font>
      <sz val="8"/>
      <name val="MS UI Gothic"/>
      <family val="3"/>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rgb="FFFFFF00"/>
        <bgColor indexed="64"/>
      </patternFill>
    </fill>
    <fill>
      <patternFill patternType="solid">
        <fgColor theme="8" tint="0.79998168889431442"/>
        <bgColor indexed="64"/>
      </patternFill>
    </fill>
  </fills>
  <borders count="119">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ck">
        <color indexed="64"/>
      </bottom>
      <diagonal/>
    </border>
    <border>
      <left/>
      <right style="thin">
        <color indexed="64"/>
      </right>
      <top style="thick">
        <color indexed="64"/>
      </top>
      <bottom/>
      <diagonal/>
    </border>
    <border>
      <left style="thick">
        <color indexed="64"/>
      </left>
      <right/>
      <top/>
      <bottom/>
      <diagonal/>
    </border>
    <border>
      <left/>
      <right/>
      <top style="thick">
        <color indexed="64"/>
      </top>
      <bottom/>
      <diagonal/>
    </border>
    <border>
      <left/>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style="double">
        <color indexed="64"/>
      </right>
      <top style="thick">
        <color indexed="64"/>
      </top>
      <bottom/>
      <diagonal/>
    </border>
    <border>
      <left style="double">
        <color indexed="64"/>
      </left>
      <right/>
      <top style="thick">
        <color indexed="64"/>
      </top>
      <bottom/>
      <diagonal/>
    </border>
    <border>
      <left/>
      <right style="thick">
        <color indexed="64"/>
      </right>
      <top style="thick">
        <color indexed="64"/>
      </top>
      <bottom/>
      <diagonal/>
    </border>
    <border>
      <left style="thin">
        <color indexed="64"/>
      </left>
      <right/>
      <top/>
      <bottom/>
      <diagonal/>
    </border>
    <border>
      <left style="thin">
        <color indexed="64"/>
      </left>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thick">
        <color indexed="64"/>
      </top>
      <bottom/>
      <diagonal style="thin">
        <color indexed="64"/>
      </diagonal>
    </border>
    <border diagonalDown="1">
      <left/>
      <right/>
      <top style="thick">
        <color indexed="64"/>
      </top>
      <bottom/>
      <diagonal style="thin">
        <color indexed="64"/>
      </diagonal>
    </border>
    <border diagonalDown="1">
      <left/>
      <right style="thin">
        <color indexed="64"/>
      </right>
      <top style="thick">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medium">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style="thin">
        <color indexed="64"/>
      </right>
      <top/>
      <bottom style="thin">
        <color indexed="64"/>
      </bottom>
      <diagonal/>
    </border>
    <border>
      <left style="dotted">
        <color indexed="64"/>
      </left>
      <right style="medium">
        <color rgb="FFFF0000"/>
      </right>
      <top/>
      <bottom/>
      <diagonal/>
    </border>
    <border>
      <left style="medium">
        <color rgb="FFFF0000"/>
      </left>
      <right style="thin">
        <color indexed="64"/>
      </right>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diagonal/>
    </border>
    <border>
      <left/>
      <right style="medium">
        <color rgb="FFFF0000"/>
      </right>
      <top style="double">
        <color indexed="64"/>
      </top>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right style="medium">
        <color rgb="FFFF0000"/>
      </right>
      <top style="thin">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rgb="FFFF0000"/>
      </left>
      <right style="thin">
        <color indexed="64"/>
      </right>
      <top style="thin">
        <color indexed="64"/>
      </top>
      <bottom style="medium">
        <color indexed="64"/>
      </bottom>
      <diagonal/>
    </border>
    <border>
      <left/>
      <right style="medium">
        <color rgb="FFFF0000"/>
      </right>
      <top/>
      <bottom/>
      <diagonal/>
    </border>
    <border>
      <left style="medium">
        <color rgb="FFFF0000"/>
      </left>
      <right/>
      <top/>
      <bottom/>
      <diagonal/>
    </border>
    <border>
      <left style="medium">
        <color rgb="FFFF0000"/>
      </left>
      <right/>
      <top style="thick">
        <color indexed="64"/>
      </top>
      <bottom/>
      <diagonal/>
    </border>
    <border>
      <left/>
      <right style="medium">
        <color rgb="FFFF0000"/>
      </right>
      <top style="thick">
        <color indexed="64"/>
      </top>
      <bottom/>
      <diagonal/>
    </border>
    <border>
      <left style="medium">
        <color rgb="FFFF0000"/>
      </left>
      <right/>
      <top/>
      <bottom style="thin">
        <color indexed="64"/>
      </bottom>
      <diagonal/>
    </border>
    <border>
      <left style="medium">
        <color rgb="FFFF0000"/>
      </left>
      <right/>
      <top style="thin">
        <color indexed="64"/>
      </top>
      <bottom style="thick">
        <color indexed="64"/>
      </bottom>
      <diagonal/>
    </border>
    <border>
      <left/>
      <right style="medium">
        <color rgb="FFFF0000"/>
      </right>
      <top style="thin">
        <color indexed="64"/>
      </top>
      <bottom/>
      <diagonal/>
    </border>
    <border>
      <left style="medium">
        <color rgb="FFFF0000"/>
      </left>
      <right/>
      <top style="thick">
        <color indexed="64"/>
      </top>
      <bottom style="medium">
        <color rgb="FFFF0000"/>
      </bottom>
      <diagonal/>
    </border>
    <border>
      <left/>
      <right/>
      <top style="thick">
        <color indexed="64"/>
      </top>
      <bottom style="medium">
        <color rgb="FFFF0000"/>
      </bottom>
      <diagonal/>
    </border>
    <border>
      <left/>
      <right/>
      <top/>
      <bottom style="medium">
        <color rgb="FFFF0000"/>
      </bottom>
      <diagonal/>
    </border>
    <border>
      <left/>
      <right style="medium">
        <color rgb="FFFF0000"/>
      </right>
      <top style="thick">
        <color indexed="64"/>
      </top>
      <bottom style="medium">
        <color rgb="FFFF0000"/>
      </bottom>
      <diagonal/>
    </border>
    <border>
      <left style="thin">
        <color indexed="64"/>
      </left>
      <right style="hair">
        <color theme="0" tint="-0.14996795556505021"/>
      </right>
      <top style="medium">
        <color indexed="64"/>
      </top>
      <bottom style="thin">
        <color indexed="64"/>
      </bottom>
      <diagonal/>
    </border>
    <border>
      <left style="hair">
        <color theme="0" tint="-0.14996795556505021"/>
      </left>
      <right style="hair">
        <color theme="0" tint="-0.14996795556505021"/>
      </right>
      <top style="medium">
        <color indexed="64"/>
      </top>
      <bottom style="thin">
        <color indexed="64"/>
      </bottom>
      <diagonal/>
    </border>
    <border>
      <left style="hair">
        <color theme="0" tint="-0.14996795556505021"/>
      </left>
      <right style="thin">
        <color indexed="64"/>
      </right>
      <top style="medium">
        <color indexed="64"/>
      </top>
      <bottom style="thin">
        <color indexed="64"/>
      </bottom>
      <diagonal/>
    </border>
    <border>
      <left style="hair">
        <color theme="0" tint="-0.14996795556505021"/>
      </left>
      <right style="medium">
        <color indexed="64"/>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339">
    <xf numFmtId="0" fontId="0" fillId="0" borderId="0" xfId="0"/>
    <xf numFmtId="0" fontId="3" fillId="2" borderId="0" xfId="0" applyFont="1"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11" fillId="2" borderId="0" xfId="0" applyFont="1" applyFill="1" applyAlignment="1">
      <alignment vertical="center" wrapText="1"/>
    </xf>
    <xf numFmtId="0" fontId="9" fillId="0" borderId="8" xfId="0" applyFont="1" applyBorder="1" applyAlignment="1">
      <alignment horizontal="center" vertical="center" wrapText="1"/>
    </xf>
    <xf numFmtId="0" fontId="11" fillId="0" borderId="9" xfId="0" applyFont="1" applyBorder="1" applyAlignment="1">
      <alignment vertical="center" wrapText="1"/>
    </xf>
    <xf numFmtId="177" fontId="5" fillId="3" borderId="11" xfId="0" applyNumberFormat="1" applyFont="1" applyFill="1" applyBorder="1" applyAlignment="1" applyProtection="1">
      <alignment horizontal="right" vertical="center" wrapText="1"/>
      <protection locked="0"/>
    </xf>
    <xf numFmtId="0" fontId="5" fillId="3" borderId="11" xfId="0" applyFont="1" applyFill="1" applyBorder="1" applyAlignment="1">
      <alignment horizontal="center" vertical="center" wrapText="1"/>
    </xf>
    <xf numFmtId="177" fontId="5" fillId="3" borderId="11" xfId="0" applyNumberFormat="1" applyFont="1" applyFill="1" applyBorder="1" applyAlignment="1" applyProtection="1">
      <alignment horizontal="left" vertical="center" wrapText="1"/>
      <protection locked="0"/>
    </xf>
    <xf numFmtId="177" fontId="5" fillId="3" borderId="12" xfId="0" applyNumberFormat="1" applyFont="1" applyFill="1" applyBorder="1" applyAlignment="1" applyProtection="1">
      <alignment horizontal="left" vertical="center" wrapText="1"/>
      <protection locked="0"/>
    </xf>
    <xf numFmtId="176" fontId="5" fillId="0" borderId="13" xfId="0" applyNumberFormat="1" applyFont="1" applyBorder="1" applyAlignment="1">
      <alignment vertical="center" wrapText="1"/>
    </xf>
    <xf numFmtId="0" fontId="9" fillId="3" borderId="12" xfId="0" applyFont="1" applyFill="1" applyBorder="1" applyAlignment="1">
      <alignment horizontal="center" vertical="top" shrinkToFit="1"/>
    </xf>
    <xf numFmtId="177" fontId="5" fillId="3" borderId="15" xfId="0" applyNumberFormat="1" applyFont="1" applyFill="1" applyBorder="1" applyAlignment="1" applyProtection="1">
      <alignment horizontal="right" vertical="center" wrapText="1"/>
      <protection locked="0"/>
    </xf>
    <xf numFmtId="0" fontId="5" fillId="3" borderId="16" xfId="0" applyFont="1" applyFill="1" applyBorder="1" applyAlignment="1">
      <alignment horizontal="center" vertical="center" wrapText="1"/>
    </xf>
    <xf numFmtId="177" fontId="5" fillId="3" borderId="16" xfId="0" applyNumberFormat="1" applyFont="1" applyFill="1" applyBorder="1" applyAlignment="1" applyProtection="1">
      <alignment horizontal="left" vertical="center" wrapText="1"/>
      <protection locked="0"/>
    </xf>
    <xf numFmtId="177" fontId="5" fillId="3" borderId="17" xfId="0" applyNumberFormat="1" applyFont="1" applyFill="1" applyBorder="1" applyAlignment="1" applyProtection="1">
      <alignment horizontal="left" vertical="center" wrapText="1"/>
      <protection locked="0"/>
    </xf>
    <xf numFmtId="176" fontId="5" fillId="0" borderId="15" xfId="0" applyNumberFormat="1" applyFont="1" applyBorder="1" applyAlignment="1">
      <alignment vertical="center" wrapText="1"/>
    </xf>
    <xf numFmtId="0" fontId="9" fillId="3" borderId="18" xfId="0" applyFont="1" applyFill="1" applyBorder="1" applyAlignment="1">
      <alignment horizontal="center" vertical="top" shrinkToFit="1"/>
    </xf>
    <xf numFmtId="177" fontId="5" fillId="3" borderId="20" xfId="0" applyNumberFormat="1" applyFont="1" applyFill="1" applyBorder="1" applyAlignment="1" applyProtection="1">
      <alignment horizontal="right" vertical="center" wrapText="1"/>
      <protection locked="0"/>
    </xf>
    <xf numFmtId="0" fontId="5" fillId="3" borderId="20" xfId="0" applyFont="1" applyFill="1" applyBorder="1" applyAlignment="1">
      <alignment horizontal="center" vertical="center" wrapText="1"/>
    </xf>
    <xf numFmtId="177" fontId="5" fillId="3" borderId="20" xfId="0" applyNumberFormat="1" applyFont="1" applyFill="1" applyBorder="1" applyAlignment="1" applyProtection="1">
      <alignment horizontal="left" vertical="center" wrapText="1"/>
      <protection locked="0"/>
    </xf>
    <xf numFmtId="177" fontId="5" fillId="3" borderId="21" xfId="0" applyNumberFormat="1" applyFont="1" applyFill="1" applyBorder="1" applyAlignment="1" applyProtection="1">
      <alignment horizontal="left" vertical="center" wrapText="1"/>
      <protection locked="0"/>
    </xf>
    <xf numFmtId="176" fontId="5" fillId="0" borderId="22" xfId="0" applyNumberFormat="1" applyFont="1" applyBorder="1" applyAlignment="1">
      <alignment vertical="center" wrapText="1"/>
    </xf>
    <xf numFmtId="0" fontId="9" fillId="3" borderId="23" xfId="0" applyFont="1" applyFill="1" applyBorder="1" applyAlignment="1">
      <alignment horizontal="center" vertical="top" shrinkToFit="1"/>
    </xf>
    <xf numFmtId="0" fontId="9" fillId="3" borderId="17" xfId="0" applyFont="1" applyFill="1" applyBorder="1" applyAlignment="1">
      <alignment horizontal="center" vertical="top" shrinkToFit="1"/>
    </xf>
    <xf numFmtId="0" fontId="9" fillId="3" borderId="25" xfId="0" applyFont="1" applyFill="1" applyBorder="1" applyAlignment="1">
      <alignment horizontal="center" vertical="top" shrinkToFit="1"/>
    </xf>
    <xf numFmtId="177" fontId="5" fillId="3" borderId="16" xfId="0" applyNumberFormat="1" applyFont="1" applyFill="1" applyBorder="1" applyAlignment="1" applyProtection="1">
      <alignment horizontal="right" vertical="center" wrapText="1"/>
      <protection locked="0"/>
    </xf>
    <xf numFmtId="177" fontId="5" fillId="3" borderId="13" xfId="0" applyNumberFormat="1" applyFont="1" applyFill="1" applyBorder="1" applyAlignment="1" applyProtection="1">
      <alignment horizontal="right" vertical="center" wrapText="1"/>
      <protection locked="0"/>
    </xf>
    <xf numFmtId="177" fontId="5" fillId="3" borderId="22" xfId="0" applyNumberFormat="1" applyFont="1" applyFill="1" applyBorder="1" applyAlignment="1" applyProtection="1">
      <alignment horizontal="right" vertical="center" wrapText="1"/>
      <protection locked="0"/>
    </xf>
    <xf numFmtId="0" fontId="16" fillId="2" borderId="0" xfId="0" applyFont="1" applyFill="1" applyAlignment="1">
      <alignment vertical="top"/>
    </xf>
    <xf numFmtId="178" fontId="4" fillId="3" borderId="0" xfId="0" applyNumberFormat="1" applyFont="1" applyFill="1" applyAlignment="1">
      <alignment vertical="center" wrapText="1"/>
    </xf>
    <xf numFmtId="0" fontId="9" fillId="0" borderId="9" xfId="0" applyFont="1" applyBorder="1" applyAlignment="1" applyProtection="1">
      <alignment horizontal="center" vertical="top" wrapText="1"/>
      <protection locked="0"/>
    </xf>
    <xf numFmtId="0" fontId="7" fillId="0" borderId="0" xfId="0" applyFont="1" applyAlignment="1">
      <alignment horizontal="left" vertical="center" wrapText="1"/>
    </xf>
    <xf numFmtId="0" fontId="8" fillId="3" borderId="26"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0" borderId="29" xfId="0" applyFont="1" applyBorder="1" applyAlignment="1">
      <alignment horizontal="left" vertical="center" wrapText="1"/>
    </xf>
    <xf numFmtId="178" fontId="4" fillId="3" borderId="32" xfId="0" applyNumberFormat="1" applyFont="1" applyFill="1" applyBorder="1" applyAlignment="1">
      <alignment vertical="center" wrapText="1"/>
    </xf>
    <xf numFmtId="178" fontId="4" fillId="3" borderId="33" xfId="0" applyNumberFormat="1" applyFont="1" applyFill="1" applyBorder="1" applyAlignment="1">
      <alignment wrapText="1"/>
    </xf>
    <xf numFmtId="178" fontId="4" fillId="3" borderId="34" xfId="0" applyNumberFormat="1" applyFont="1" applyFill="1" applyBorder="1" applyAlignment="1">
      <alignment wrapText="1"/>
    </xf>
    <xf numFmtId="0" fontId="5" fillId="0" borderId="32" xfId="0" applyFont="1" applyBorder="1" applyAlignment="1">
      <alignment horizontal="center" wrapText="1"/>
    </xf>
    <xf numFmtId="0" fontId="7" fillId="0" borderId="32" xfId="0" applyFont="1" applyBorder="1" applyAlignment="1">
      <alignment vertical="center" wrapText="1"/>
    </xf>
    <xf numFmtId="0" fontId="9" fillId="0" borderId="9" xfId="0" applyFont="1" applyBorder="1" applyAlignment="1">
      <alignment horizontal="center" vertical="top" wrapText="1"/>
    </xf>
    <xf numFmtId="0" fontId="0" fillId="5" borderId="49" xfId="0" applyFill="1" applyBorder="1" applyAlignment="1">
      <alignment horizontal="center" vertical="center"/>
    </xf>
    <xf numFmtId="0" fontId="0" fillId="5" borderId="37" xfId="0" applyFill="1" applyBorder="1" applyAlignment="1">
      <alignment vertical="center"/>
    </xf>
    <xf numFmtId="38" fontId="0" fillId="0" borderId="37" xfId="1" applyFont="1" applyBorder="1" applyAlignment="1">
      <alignment vertical="center"/>
    </xf>
    <xf numFmtId="38" fontId="0" fillId="0" borderId="49" xfId="1" applyFont="1" applyBorder="1" applyAlignment="1">
      <alignment vertical="center"/>
    </xf>
    <xf numFmtId="38" fontId="0" fillId="0" borderId="49" xfId="0" applyNumberFormat="1" applyBorder="1" applyAlignment="1">
      <alignment vertical="center"/>
    </xf>
    <xf numFmtId="0" fontId="0" fillId="5" borderId="49" xfId="0" applyFill="1" applyBorder="1" applyAlignment="1">
      <alignment vertical="center"/>
    </xf>
    <xf numFmtId="179" fontId="0" fillId="5" borderId="37" xfId="0" applyNumberFormat="1" applyFill="1" applyBorder="1" applyAlignment="1">
      <alignment vertical="center"/>
    </xf>
    <xf numFmtId="176" fontId="4" fillId="3" borderId="26" xfId="0" applyNumberFormat="1" applyFont="1" applyFill="1" applyBorder="1" applyAlignment="1">
      <alignment vertical="center" wrapText="1"/>
    </xf>
    <xf numFmtId="0" fontId="4" fillId="3" borderId="64" xfId="0" applyFont="1" applyFill="1" applyBorder="1" applyAlignment="1">
      <alignment horizontal="right" vertical="center"/>
    </xf>
    <xf numFmtId="0" fontId="4" fillId="3" borderId="26" xfId="0" applyFont="1" applyFill="1" applyBorder="1" applyAlignment="1" applyProtection="1">
      <alignment horizontal="center" vertical="center"/>
      <protection locked="0"/>
    </xf>
    <xf numFmtId="0" fontId="4" fillId="3" borderId="26" xfId="0" applyFont="1" applyFill="1" applyBorder="1" applyAlignment="1">
      <alignment vertical="center"/>
    </xf>
    <xf numFmtId="0" fontId="4" fillId="0" borderId="65" xfId="0" applyFont="1" applyBorder="1" applyAlignment="1">
      <alignment horizontal="right" vertical="center"/>
    </xf>
    <xf numFmtId="0" fontId="15" fillId="2" borderId="0" xfId="0" applyFont="1" applyFill="1" applyAlignment="1">
      <alignment vertical="top"/>
    </xf>
    <xf numFmtId="0" fontId="3" fillId="2" borderId="0" xfId="0" applyFont="1" applyFill="1" applyAlignment="1">
      <alignment vertical="center"/>
    </xf>
    <xf numFmtId="0" fontId="3" fillId="2" borderId="35" xfId="0" applyFont="1" applyFill="1" applyBorder="1" applyAlignment="1">
      <alignment horizontal="center" vertical="center"/>
    </xf>
    <xf numFmtId="0" fontId="3" fillId="2" borderId="31" xfId="0" applyFont="1" applyFill="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4" borderId="0" xfId="0" applyFont="1" applyFill="1" applyAlignment="1">
      <alignment horizontal="center" vertical="center"/>
    </xf>
    <xf numFmtId="0" fontId="3" fillId="4" borderId="0" xfId="0" applyFont="1" applyFill="1" applyAlignment="1">
      <alignment vertical="center"/>
    </xf>
    <xf numFmtId="0" fontId="15" fillId="2" borderId="86" xfId="0" applyFont="1" applyFill="1" applyBorder="1" applyAlignment="1">
      <alignment vertical="top"/>
    </xf>
    <xf numFmtId="0" fontId="3" fillId="2" borderId="87" xfId="0" applyFont="1" applyFill="1" applyBorder="1" applyAlignment="1">
      <alignment horizontal="center" vertical="center"/>
    </xf>
    <xf numFmtId="0" fontId="16" fillId="2" borderId="87" xfId="0" applyFont="1" applyFill="1" applyBorder="1" applyAlignment="1">
      <alignment vertical="top"/>
    </xf>
    <xf numFmtId="0" fontId="3" fillId="2" borderId="87" xfId="0" applyFont="1" applyFill="1" applyBorder="1" applyAlignment="1">
      <alignment vertical="center"/>
    </xf>
    <xf numFmtId="0" fontId="3" fillId="0" borderId="88" xfId="0" applyFont="1" applyBorder="1" applyAlignment="1">
      <alignment horizontal="center" vertical="center"/>
    </xf>
    <xf numFmtId="0" fontId="4" fillId="3" borderId="89" xfId="0" applyFont="1" applyFill="1" applyBorder="1" applyAlignment="1">
      <alignment horizontal="right" vertical="center"/>
    </xf>
    <xf numFmtId="0" fontId="4" fillId="6" borderId="26" xfId="0" applyFont="1" applyFill="1" applyBorder="1" applyAlignment="1">
      <alignment horizontal="center" vertical="center"/>
    </xf>
    <xf numFmtId="0" fontId="9" fillId="0" borderId="91" xfId="0" applyFont="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92" xfId="0" applyFont="1" applyFill="1" applyBorder="1" applyAlignment="1">
      <alignment horizontal="center" vertical="center" wrapText="1"/>
    </xf>
    <xf numFmtId="0" fontId="9" fillId="0" borderId="93" xfId="0" applyFont="1" applyBorder="1" applyAlignment="1">
      <alignment horizontal="center" vertical="center" wrapText="1"/>
    </xf>
    <xf numFmtId="0" fontId="9" fillId="6" borderId="9" xfId="0" applyFont="1" applyFill="1" applyBorder="1" applyAlignment="1">
      <alignment horizontal="center" vertical="top" wrapText="1"/>
    </xf>
    <xf numFmtId="0" fontId="5" fillId="6" borderId="98" xfId="0" applyFont="1" applyFill="1" applyBorder="1" applyAlignment="1">
      <alignment horizontal="center" vertical="center" wrapText="1"/>
    </xf>
    <xf numFmtId="177" fontId="5" fillId="6" borderId="11" xfId="0" applyNumberFormat="1" applyFont="1" applyFill="1" applyBorder="1" applyAlignment="1">
      <alignment horizontal="right" vertical="center" wrapText="1"/>
    </xf>
    <xf numFmtId="177" fontId="5" fillId="6" borderId="11" xfId="0" applyNumberFormat="1" applyFont="1" applyFill="1" applyBorder="1" applyAlignment="1">
      <alignment horizontal="left" vertical="center" wrapText="1"/>
    </xf>
    <xf numFmtId="177" fontId="5" fillId="6" borderId="13" xfId="0" applyNumberFormat="1" applyFont="1" applyFill="1" applyBorder="1" applyAlignment="1">
      <alignment horizontal="right" vertical="center" wrapText="1"/>
    </xf>
    <xf numFmtId="177" fontId="5" fillId="6" borderId="12" xfId="0" applyNumberFormat="1" applyFont="1" applyFill="1" applyBorder="1" applyAlignment="1">
      <alignment horizontal="left" vertical="center" wrapText="1"/>
    </xf>
    <xf numFmtId="0" fontId="5" fillId="6" borderId="100" xfId="0" applyFont="1" applyFill="1" applyBorder="1" applyAlignment="1">
      <alignment horizontal="center" vertical="center" wrapText="1"/>
    </xf>
    <xf numFmtId="177" fontId="5" fillId="6" borderId="15" xfId="0" applyNumberFormat="1" applyFont="1" applyFill="1" applyBorder="1" applyAlignment="1">
      <alignment horizontal="right" vertical="center" wrapText="1"/>
    </xf>
    <xf numFmtId="177" fontId="5" fillId="6" borderId="16" xfId="0" applyNumberFormat="1" applyFont="1" applyFill="1" applyBorder="1" applyAlignment="1">
      <alignment horizontal="left" vertical="center" wrapText="1"/>
    </xf>
    <xf numFmtId="177" fontId="5" fillId="6" borderId="17" xfId="0" applyNumberFormat="1" applyFont="1" applyFill="1" applyBorder="1" applyAlignment="1">
      <alignment horizontal="left" vertical="center" wrapText="1"/>
    </xf>
    <xf numFmtId="0" fontId="5" fillId="6" borderId="102" xfId="0" applyFont="1" applyFill="1" applyBorder="1" applyAlignment="1">
      <alignment horizontal="center" vertical="center" wrapText="1"/>
    </xf>
    <xf numFmtId="177" fontId="5" fillId="6" borderId="20" xfId="0" applyNumberFormat="1" applyFont="1" applyFill="1" applyBorder="1" applyAlignment="1">
      <alignment horizontal="right" vertical="center" wrapText="1"/>
    </xf>
    <xf numFmtId="177" fontId="5" fillId="6" borderId="20" xfId="0" applyNumberFormat="1" applyFont="1" applyFill="1" applyBorder="1" applyAlignment="1">
      <alignment horizontal="left" vertical="center" wrapText="1"/>
    </xf>
    <xf numFmtId="177" fontId="5" fillId="6" borderId="22" xfId="0" applyNumberFormat="1" applyFont="1" applyFill="1" applyBorder="1" applyAlignment="1">
      <alignment horizontal="right" vertical="center" wrapText="1"/>
    </xf>
    <xf numFmtId="177" fontId="5" fillId="6" borderId="21" xfId="0" applyNumberFormat="1" applyFont="1" applyFill="1" applyBorder="1" applyAlignment="1">
      <alignment horizontal="left" vertical="center" wrapText="1"/>
    </xf>
    <xf numFmtId="0" fontId="5" fillId="6" borderId="103" xfId="0" applyFont="1" applyFill="1" applyBorder="1" applyAlignment="1">
      <alignment horizontal="center" vertical="center" wrapText="1"/>
    </xf>
    <xf numFmtId="0" fontId="5" fillId="0" borderId="91" xfId="0" applyFont="1" applyBorder="1" applyAlignment="1">
      <alignment horizontal="center" vertical="center" wrapText="1"/>
    </xf>
    <xf numFmtId="177" fontId="5" fillId="3" borderId="20" xfId="0" applyNumberFormat="1" applyFont="1" applyFill="1" applyBorder="1" applyAlignment="1">
      <alignment horizontal="right" vertical="center" wrapText="1"/>
    </xf>
    <xf numFmtId="177" fontId="5" fillId="3" borderId="20" xfId="0" applyNumberFormat="1" applyFont="1" applyFill="1" applyBorder="1" applyAlignment="1">
      <alignment horizontal="left" vertical="center" wrapText="1"/>
    </xf>
    <xf numFmtId="177" fontId="5" fillId="3" borderId="22" xfId="0" applyNumberFormat="1" applyFont="1" applyFill="1" applyBorder="1" applyAlignment="1">
      <alignment horizontal="right" vertical="center" wrapText="1"/>
    </xf>
    <xf numFmtId="177" fontId="5" fillId="3" borderId="21" xfId="0" applyNumberFormat="1" applyFont="1" applyFill="1" applyBorder="1" applyAlignment="1">
      <alignment horizontal="left" vertical="center" wrapText="1"/>
    </xf>
    <xf numFmtId="0" fontId="5" fillId="0" borderId="98" xfId="0" applyFont="1" applyBorder="1" applyAlignment="1">
      <alignment horizontal="center" vertical="center" wrapText="1"/>
    </xf>
    <xf numFmtId="177" fontId="5" fillId="3" borderId="11" xfId="0" applyNumberFormat="1" applyFont="1" applyFill="1" applyBorder="1" applyAlignment="1">
      <alignment horizontal="right" vertical="center" wrapText="1"/>
    </xf>
    <xf numFmtId="177" fontId="5" fillId="3" borderId="11" xfId="0" applyNumberFormat="1" applyFont="1" applyFill="1" applyBorder="1" applyAlignment="1">
      <alignment horizontal="left" vertical="center" wrapText="1"/>
    </xf>
    <xf numFmtId="177" fontId="5" fillId="3" borderId="13" xfId="0" applyNumberFormat="1" applyFont="1" applyFill="1" applyBorder="1" applyAlignment="1">
      <alignment horizontal="right" vertical="center" wrapText="1"/>
    </xf>
    <xf numFmtId="177" fontId="5" fillId="3" borderId="12" xfId="0" applyNumberFormat="1" applyFont="1" applyFill="1" applyBorder="1" applyAlignment="1">
      <alignment horizontal="left" vertical="center" wrapText="1"/>
    </xf>
    <xf numFmtId="0" fontId="5" fillId="0" borderId="103" xfId="0" applyFont="1" applyBorder="1" applyAlignment="1">
      <alignment horizontal="center" vertical="center" wrapText="1"/>
    </xf>
    <xf numFmtId="177" fontId="5" fillId="3" borderId="16" xfId="0" applyNumberFormat="1" applyFont="1" applyFill="1" applyBorder="1" applyAlignment="1">
      <alignment horizontal="right" vertical="center" wrapText="1"/>
    </xf>
    <xf numFmtId="177" fontId="5" fillId="3" borderId="16" xfId="0" applyNumberFormat="1" applyFont="1" applyFill="1" applyBorder="1" applyAlignment="1">
      <alignment horizontal="left" vertical="center" wrapText="1"/>
    </xf>
    <xf numFmtId="177" fontId="5" fillId="3" borderId="15" xfId="0" applyNumberFormat="1" applyFont="1" applyFill="1" applyBorder="1" applyAlignment="1">
      <alignment horizontal="right" vertical="center" wrapText="1"/>
    </xf>
    <xf numFmtId="177" fontId="5" fillId="3" borderId="17" xfId="0" applyNumberFormat="1" applyFont="1" applyFill="1" applyBorder="1" applyAlignment="1">
      <alignment horizontal="left" vertical="center" wrapText="1"/>
    </xf>
    <xf numFmtId="0" fontId="7" fillId="0" borderId="105" xfId="0" applyFont="1" applyBorder="1" applyAlignment="1">
      <alignment horizontal="left" vertical="center" wrapText="1"/>
    </xf>
    <xf numFmtId="0" fontId="7" fillId="0" borderId="104" xfId="0" applyFont="1" applyBorder="1" applyAlignment="1">
      <alignment horizontal="left" vertical="center" wrapText="1"/>
    </xf>
    <xf numFmtId="178" fontId="4" fillId="3" borderId="110" xfId="0" applyNumberFormat="1" applyFont="1" applyFill="1" applyBorder="1" applyAlignment="1">
      <alignment wrapText="1"/>
    </xf>
    <xf numFmtId="0" fontId="5" fillId="0" borderId="111" xfId="0" applyFont="1" applyBorder="1" applyAlignment="1">
      <alignment horizontal="center" wrapText="1"/>
    </xf>
    <xf numFmtId="0" fontId="5" fillId="0" borderId="112" xfId="0" applyFont="1" applyBorder="1" applyAlignment="1">
      <alignment horizontal="center" wrapText="1"/>
    </xf>
    <xf numFmtId="0" fontId="7" fillId="0" borderId="112" xfId="0" applyFont="1" applyBorder="1" applyAlignment="1">
      <alignment vertical="center" wrapText="1"/>
    </xf>
    <xf numFmtId="178" fontId="4" fillId="3" borderId="112" xfId="0" applyNumberFormat="1" applyFont="1" applyFill="1" applyBorder="1" applyAlignment="1">
      <alignment vertical="center" wrapText="1"/>
    </xf>
    <xf numFmtId="178" fontId="4" fillId="3" borderId="113" xfId="0" applyNumberFormat="1" applyFont="1" applyFill="1" applyBorder="1" applyAlignment="1">
      <alignment vertical="center" wrapText="1"/>
    </xf>
    <xf numFmtId="178" fontId="4" fillId="3" borderId="114" xfId="0" applyNumberFormat="1" applyFont="1" applyFill="1" applyBorder="1" applyAlignment="1">
      <alignment vertical="center" wrapText="1"/>
    </xf>
    <xf numFmtId="0" fontId="6" fillId="2" borderId="115"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117" xfId="0" applyFont="1" applyFill="1" applyBorder="1" applyAlignment="1" applyProtection="1">
      <alignment horizontal="center" vertical="center" wrapText="1"/>
      <protection locked="0"/>
    </xf>
    <xf numFmtId="0" fontId="11" fillId="2" borderId="115" xfId="0" applyFont="1" applyFill="1" applyBorder="1" applyAlignment="1" applyProtection="1">
      <alignment horizontal="center" vertical="center" wrapText="1"/>
      <protection locked="0"/>
    </xf>
    <xf numFmtId="0" fontId="11" fillId="2" borderId="116" xfId="0" applyFont="1" applyFill="1" applyBorder="1" applyAlignment="1" applyProtection="1">
      <alignment horizontal="center" vertical="center" wrapText="1"/>
      <protection locked="0"/>
    </xf>
    <xf numFmtId="0" fontId="11" fillId="2" borderId="118" xfId="0" applyFont="1" applyFill="1" applyBorder="1" applyAlignment="1" applyProtection="1">
      <alignment horizontal="center" vertical="center" wrapText="1"/>
      <protection locked="0"/>
    </xf>
    <xf numFmtId="0" fontId="5" fillId="0" borderId="71" xfId="0" applyFont="1" applyBorder="1" applyAlignment="1">
      <alignment horizontal="center" vertical="center" wrapText="1"/>
    </xf>
    <xf numFmtId="0" fontId="5" fillId="0" borderId="33" xfId="0" applyFont="1" applyBorder="1" applyAlignment="1">
      <alignment horizontal="center" vertical="center" wrapText="1"/>
    </xf>
    <xf numFmtId="178" fontId="4" fillId="3" borderId="33" xfId="0" applyNumberFormat="1" applyFont="1" applyFill="1" applyBorder="1" applyAlignment="1">
      <alignment horizontal="left" vertical="center" wrapText="1"/>
    </xf>
    <xf numFmtId="178" fontId="5" fillId="3" borderId="33" xfId="0" applyNumberFormat="1" applyFont="1" applyFill="1" applyBorder="1" applyAlignment="1" applyProtection="1">
      <alignment horizontal="center" vertical="center" wrapText="1"/>
      <protection locked="0"/>
    </xf>
    <xf numFmtId="178" fontId="3" fillId="3" borderId="33" xfId="0" applyNumberFormat="1" applyFont="1" applyFill="1" applyBorder="1" applyAlignment="1">
      <alignment horizontal="center" vertical="center" wrapText="1"/>
    </xf>
    <xf numFmtId="0" fontId="9" fillId="3" borderId="39" xfId="0" applyFont="1" applyFill="1" applyBorder="1" applyAlignment="1">
      <alignment horizontal="right" vertical="top"/>
    </xf>
    <xf numFmtId="176" fontId="6" fillId="3" borderId="39" xfId="0" applyNumberFormat="1" applyFont="1" applyFill="1" applyBorder="1" applyAlignment="1" applyProtection="1">
      <alignment horizontal="center" vertical="center" wrapText="1"/>
      <protection locked="0"/>
    </xf>
    <xf numFmtId="5" fontId="13" fillId="0" borderId="70" xfId="0" applyNumberFormat="1" applyFont="1" applyBorder="1" applyAlignment="1">
      <alignment vertical="center" wrapText="1"/>
    </xf>
    <xf numFmtId="5" fontId="13" fillId="0" borderId="32" xfId="0" applyNumberFormat="1" applyFont="1" applyBorder="1" applyAlignment="1">
      <alignment vertical="center" wrapText="1"/>
    </xf>
    <xf numFmtId="5" fontId="13" fillId="0" borderId="30" xfId="0" applyNumberFormat="1" applyFont="1" applyBorder="1" applyAlignment="1">
      <alignment vertical="center" wrapText="1"/>
    </xf>
    <xf numFmtId="5" fontId="18" fillId="0" borderId="70" xfId="0" applyNumberFormat="1" applyFont="1" applyBorder="1" applyAlignment="1">
      <alignment vertical="center" wrapText="1"/>
    </xf>
    <xf numFmtId="5" fontId="18" fillId="0" borderId="32" xfId="0" applyNumberFormat="1" applyFont="1" applyBorder="1" applyAlignment="1">
      <alignment vertical="center" wrapText="1"/>
    </xf>
    <xf numFmtId="5" fontId="18" fillId="0" borderId="72" xfId="0" applyNumberFormat="1" applyFont="1" applyBorder="1" applyAlignment="1">
      <alignment vertical="center" wrapText="1"/>
    </xf>
    <xf numFmtId="0" fontId="13" fillId="3" borderId="73" xfId="0" applyFont="1" applyFill="1" applyBorder="1" applyAlignment="1">
      <alignment vertical="center" wrapText="1"/>
    </xf>
    <xf numFmtId="0" fontId="13" fillId="3" borderId="32" xfId="0" applyFont="1" applyFill="1" applyBorder="1" applyAlignment="1">
      <alignment vertical="center" wrapText="1"/>
    </xf>
    <xf numFmtId="0" fontId="13" fillId="3" borderId="74" xfId="0" applyFont="1" applyFill="1" applyBorder="1" applyAlignment="1">
      <alignment vertical="center" wrapText="1"/>
    </xf>
    <xf numFmtId="0" fontId="4" fillId="0" borderId="0" xfId="0" applyFont="1" applyAlignment="1">
      <alignment horizontal="left" wrapText="1"/>
    </xf>
    <xf numFmtId="6" fontId="5" fillId="3" borderId="22" xfId="2" applyFont="1" applyFill="1" applyBorder="1" applyAlignment="1" applyProtection="1">
      <alignment vertical="center" wrapText="1"/>
      <protection locked="0"/>
    </xf>
    <xf numFmtId="6" fontId="5" fillId="3" borderId="20" xfId="2" applyFont="1" applyFill="1" applyBorder="1" applyAlignment="1" applyProtection="1">
      <alignment vertical="center" wrapText="1"/>
      <protection locked="0"/>
    </xf>
    <xf numFmtId="6" fontId="5" fillId="3" borderId="21" xfId="2" applyFont="1" applyFill="1" applyBorder="1" applyAlignment="1" applyProtection="1">
      <alignment vertical="center" wrapText="1"/>
      <protection locked="0"/>
    </xf>
    <xf numFmtId="6" fontId="5" fillId="3" borderId="66" xfId="2" applyFont="1" applyFill="1" applyBorder="1" applyAlignment="1" applyProtection="1">
      <alignment vertical="center" wrapText="1"/>
      <protection locked="0"/>
    </xf>
    <xf numFmtId="5" fontId="5" fillId="3" borderId="52" xfId="0" applyNumberFormat="1" applyFont="1" applyFill="1" applyBorder="1" applyAlignment="1">
      <alignment horizontal="center" vertical="center" wrapText="1"/>
    </xf>
    <xf numFmtId="5" fontId="5" fillId="3" borderId="20" xfId="0" applyNumberFormat="1" applyFont="1" applyFill="1" applyBorder="1" applyAlignment="1">
      <alignment horizontal="center" vertical="center" wrapText="1"/>
    </xf>
    <xf numFmtId="5" fontId="5" fillId="3" borderId="67" xfId="0" applyNumberFormat="1" applyFont="1" applyFill="1" applyBorder="1" applyAlignment="1">
      <alignment horizontal="center" vertical="center" wrapText="1"/>
    </xf>
    <xf numFmtId="0" fontId="7" fillId="0" borderId="6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0" xfId="0" applyFont="1" applyBorder="1" applyAlignment="1">
      <alignment horizontal="center" vertical="center" wrapText="1"/>
    </xf>
    <xf numFmtId="0" fontId="4" fillId="3" borderId="32" xfId="0" applyFont="1" applyFill="1" applyBorder="1" applyAlignment="1" applyProtection="1">
      <alignment vertical="center" wrapText="1"/>
      <protection locked="0"/>
    </xf>
    <xf numFmtId="0" fontId="4" fillId="3" borderId="20" xfId="0" applyFont="1" applyFill="1" applyBorder="1" applyAlignment="1" applyProtection="1">
      <alignment vertical="center" wrapText="1"/>
      <protection locked="0"/>
    </xf>
    <xf numFmtId="0" fontId="8" fillId="3" borderId="0" xfId="0" applyFont="1" applyFill="1" applyAlignment="1">
      <alignment horizontal="center" vertical="center" shrinkToFit="1"/>
    </xf>
    <xf numFmtId="0" fontId="8" fillId="3" borderId="20" xfId="0" applyFont="1" applyFill="1" applyBorder="1" applyAlignment="1">
      <alignment horizontal="center" vertical="center" shrinkToFit="1"/>
    </xf>
    <xf numFmtId="176" fontId="4" fillId="3" borderId="32" xfId="0" applyNumberFormat="1" applyFont="1" applyFill="1" applyBorder="1" applyAlignment="1" applyProtection="1">
      <alignment vertical="center" wrapText="1"/>
      <protection locked="0"/>
    </xf>
    <xf numFmtId="176" fontId="4" fillId="3" borderId="20" xfId="0" applyNumberFormat="1" applyFont="1" applyFill="1" applyBorder="1" applyAlignment="1" applyProtection="1">
      <alignment vertical="center" wrapText="1"/>
      <protection locked="0"/>
    </xf>
    <xf numFmtId="0" fontId="7" fillId="3" borderId="3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12" fillId="0" borderId="13"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3" fontId="5" fillId="0" borderId="13" xfId="0" applyNumberFormat="1" applyFont="1" applyBorder="1" applyAlignment="1">
      <alignment vertical="center" shrinkToFit="1"/>
    </xf>
    <xf numFmtId="3" fontId="5" fillId="0" borderId="11" xfId="0" applyNumberFormat="1" applyFont="1" applyBorder="1" applyAlignment="1">
      <alignment vertical="center" shrinkToFit="1"/>
    </xf>
    <xf numFmtId="3" fontId="5" fillId="0" borderId="12" xfId="0" applyNumberFormat="1" applyFont="1" applyBorder="1" applyAlignment="1">
      <alignment vertical="center" shrinkToFit="1"/>
    </xf>
    <xf numFmtId="3" fontId="5" fillId="0" borderId="15" xfId="0" applyNumberFormat="1" applyFont="1" applyBorder="1" applyAlignment="1">
      <alignment vertical="center" shrinkToFit="1"/>
    </xf>
    <xf numFmtId="3" fontId="5" fillId="0" borderId="16" xfId="0" applyNumberFormat="1" applyFont="1" applyBorder="1" applyAlignment="1">
      <alignment vertical="center" shrinkToFit="1"/>
    </xf>
    <xf numFmtId="3" fontId="5" fillId="0" borderId="58" xfId="0" applyNumberFormat="1" applyFont="1" applyBorder="1" applyAlignment="1">
      <alignment vertical="center" shrinkToFit="1"/>
    </xf>
    <xf numFmtId="0" fontId="7" fillId="0" borderId="59"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60" xfId="0" applyFont="1" applyBorder="1" applyAlignment="1" applyProtection="1">
      <alignment horizontal="center" vertical="center" shrinkToFit="1"/>
      <protection locked="0"/>
    </xf>
    <xf numFmtId="0" fontId="17" fillId="0" borderId="64" xfId="0" applyFont="1" applyBorder="1" applyAlignment="1">
      <alignment horizontal="center" vertical="center" wrapText="1"/>
    </xf>
    <xf numFmtId="0" fontId="17" fillId="0" borderId="26" xfId="0" applyFont="1" applyBorder="1" applyAlignment="1">
      <alignment horizontal="center" vertical="center" wrapText="1"/>
    </xf>
    <xf numFmtId="0" fontId="4" fillId="3" borderId="26" xfId="0" applyFont="1" applyFill="1" applyBorder="1" applyAlignment="1">
      <alignment vertical="center" wrapText="1"/>
    </xf>
    <xf numFmtId="5" fontId="5" fillId="0" borderId="27" xfId="0" applyNumberFormat="1" applyFont="1" applyBorder="1" applyAlignment="1">
      <alignment vertical="center" wrapText="1"/>
    </xf>
    <xf numFmtId="5" fontId="5" fillId="0" borderId="26" xfId="0" applyNumberFormat="1" applyFont="1" applyBorder="1" applyAlignment="1">
      <alignment vertical="center" wrapText="1"/>
    </xf>
    <xf numFmtId="5" fontId="5" fillId="0" borderId="28" xfId="0" applyNumberFormat="1" applyFont="1" applyBorder="1" applyAlignment="1">
      <alignment vertical="center" wrapText="1"/>
    </xf>
    <xf numFmtId="5" fontId="5" fillId="0" borderId="65" xfId="0" applyNumberFormat="1" applyFont="1" applyBorder="1" applyAlignment="1">
      <alignment vertical="center" wrapText="1"/>
    </xf>
    <xf numFmtId="0" fontId="3" fillId="0" borderId="0" xfId="0" applyFont="1" applyAlignment="1">
      <alignment horizontal="center" vertical="center"/>
    </xf>
    <xf numFmtId="3" fontId="5" fillId="0" borderId="55" xfId="0" applyNumberFormat="1" applyFont="1" applyBorder="1" applyAlignment="1">
      <alignment vertical="center" shrinkToFit="1"/>
    </xf>
    <xf numFmtId="0" fontId="7" fillId="0" borderId="56"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protection locked="0"/>
    </xf>
    <xf numFmtId="0" fontId="12" fillId="0" borderId="15"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3" fontId="5" fillId="0" borderId="17" xfId="0" applyNumberFormat="1" applyFont="1" applyBorder="1" applyAlignment="1">
      <alignment vertical="center" shrinkToFit="1"/>
    </xf>
    <xf numFmtId="0" fontId="12" fillId="0" borderId="22"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3" fontId="5" fillId="0" borderId="22" xfId="0" applyNumberFormat="1" applyFont="1" applyBorder="1" applyAlignment="1">
      <alignment vertical="center" shrinkToFit="1"/>
    </xf>
    <xf numFmtId="3" fontId="5" fillId="0" borderId="20" xfId="0" applyNumberFormat="1" applyFont="1" applyBorder="1" applyAlignment="1">
      <alignment vertical="center" shrinkToFit="1"/>
    </xf>
    <xf numFmtId="3" fontId="5" fillId="0" borderId="21" xfId="0" applyNumberFormat="1" applyFont="1" applyBorder="1" applyAlignment="1">
      <alignment vertical="center" shrinkToFit="1"/>
    </xf>
    <xf numFmtId="3" fontId="5" fillId="0" borderId="61" xfId="0" applyNumberFormat="1" applyFont="1" applyBorder="1" applyAlignment="1">
      <alignment vertical="center" shrinkToFit="1"/>
    </xf>
    <xf numFmtId="3" fontId="5" fillId="0" borderId="62" xfId="0" applyNumberFormat="1" applyFont="1" applyBorder="1" applyAlignment="1">
      <alignment vertical="center" shrinkToFit="1"/>
    </xf>
    <xf numFmtId="3" fontId="5" fillId="0" borderId="63" xfId="0" applyNumberFormat="1" applyFont="1" applyBorder="1" applyAlignment="1">
      <alignment vertical="center" shrinkToFit="1"/>
    </xf>
    <xf numFmtId="0" fontId="7" fillId="0" borderId="52"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4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4" xfId="0" applyFont="1" applyBorder="1" applyAlignment="1">
      <alignment horizontal="center" vertical="center" wrapText="1"/>
    </xf>
    <xf numFmtId="178" fontId="7" fillId="3" borderId="80" xfId="0" applyNumberFormat="1" applyFont="1" applyFill="1" applyBorder="1" applyAlignment="1">
      <alignment horizontal="center" wrapText="1"/>
    </xf>
    <xf numFmtId="178" fontId="7" fillId="3" borderId="81" xfId="0" applyNumberFormat="1" applyFont="1" applyFill="1" applyBorder="1" applyAlignment="1">
      <alignment horizontal="center" wrapText="1"/>
    </xf>
    <xf numFmtId="178" fontId="7" fillId="3" borderId="82" xfId="0" applyNumberFormat="1" applyFont="1" applyFill="1" applyBorder="1" applyAlignment="1">
      <alignment horizontal="center" wrapText="1"/>
    </xf>
    <xf numFmtId="178" fontId="7" fillId="3" borderId="83" xfId="0" applyNumberFormat="1" applyFont="1" applyFill="1" applyBorder="1" applyAlignment="1">
      <alignment horizontal="center" wrapText="1"/>
    </xf>
    <xf numFmtId="178" fontId="7" fillId="3" borderId="84" xfId="0" applyNumberFormat="1" applyFont="1" applyFill="1" applyBorder="1" applyAlignment="1">
      <alignment horizontal="center" wrapText="1"/>
    </xf>
    <xf numFmtId="178" fontId="7" fillId="3" borderId="85" xfId="0" applyNumberFormat="1" applyFont="1" applyFill="1" applyBorder="1" applyAlignment="1">
      <alignment horizontal="center" wrapText="1"/>
    </xf>
    <xf numFmtId="178" fontId="7" fillId="3" borderId="77" xfId="0" applyNumberFormat="1" applyFont="1" applyFill="1" applyBorder="1" applyAlignment="1">
      <alignment horizontal="center" vertical="center" wrapText="1"/>
    </xf>
    <xf numFmtId="178" fontId="7" fillId="3" borderId="78" xfId="0" applyNumberFormat="1" applyFont="1" applyFill="1" applyBorder="1" applyAlignment="1">
      <alignment horizontal="center" vertical="center" wrapText="1"/>
    </xf>
    <xf numFmtId="178" fontId="7" fillId="3" borderId="79" xfId="0" applyNumberFormat="1" applyFont="1" applyFill="1" applyBorder="1" applyAlignment="1">
      <alignment horizontal="center" vertical="center" wrapText="1"/>
    </xf>
    <xf numFmtId="0" fontId="4" fillId="0" borderId="36" xfId="0" applyFont="1" applyBorder="1" applyAlignment="1" applyProtection="1">
      <alignment horizontal="center" vertical="center"/>
      <protection locked="0"/>
    </xf>
    <xf numFmtId="0" fontId="8" fillId="0" borderId="36" xfId="0" applyFont="1" applyBorder="1" applyAlignment="1">
      <alignment horizontal="center" vertical="center"/>
    </xf>
    <xf numFmtId="0" fontId="10" fillId="0" borderId="61"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6" fontId="9" fillId="0" borderId="20" xfId="2" applyFont="1" applyFill="1" applyBorder="1" applyAlignment="1" applyProtection="1">
      <alignment horizontal="center" vertical="center" wrapText="1"/>
    </xf>
    <xf numFmtId="6" fontId="9" fillId="0" borderId="21" xfId="2" applyFont="1" applyFill="1" applyBorder="1" applyAlignment="1" applyProtection="1">
      <alignment horizontal="center" vertical="center" wrapText="1"/>
    </xf>
    <xf numFmtId="0" fontId="9" fillId="0" borderId="37" xfId="0" applyFont="1" applyBorder="1" applyAlignment="1">
      <alignment horizontal="center" vertical="center" wrapText="1"/>
    </xf>
    <xf numFmtId="0" fontId="17" fillId="3" borderId="38" xfId="0" applyFont="1" applyFill="1" applyBorder="1" applyAlignment="1">
      <alignment horizontal="center" vertical="top"/>
    </xf>
    <xf numFmtId="0" fontId="17" fillId="3" borderId="39" xfId="0" applyFont="1" applyFill="1" applyBorder="1" applyAlignment="1">
      <alignment horizontal="center" vertical="top"/>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9" fontId="10" fillId="0" borderId="42" xfId="0" applyNumberFormat="1" applyFont="1" applyBorder="1" applyAlignment="1" applyProtection="1">
      <alignment horizontal="center" vertical="center" wrapText="1"/>
      <protection locked="0"/>
    </xf>
    <xf numFmtId="0" fontId="5" fillId="2" borderId="1" xfId="0" applyFont="1" applyFill="1" applyBorder="1" applyAlignment="1">
      <alignment horizontal="center" vertical="top" wrapText="1"/>
    </xf>
    <xf numFmtId="0" fontId="5" fillId="2" borderId="43" xfId="0" applyFont="1" applyFill="1" applyBorder="1" applyAlignment="1">
      <alignment horizontal="center" vertical="top" wrapText="1"/>
    </xf>
    <xf numFmtId="0" fontId="9" fillId="0" borderId="39" xfId="0" applyFont="1" applyBorder="1" applyAlignment="1">
      <alignment horizontal="center" vertical="center" wrapText="1"/>
    </xf>
    <xf numFmtId="0" fontId="9" fillId="0" borderId="38"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12" fillId="0" borderId="13"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6" fontId="5" fillId="6" borderId="22" xfId="2" applyFont="1" applyFill="1" applyBorder="1" applyAlignment="1" applyProtection="1">
      <alignment vertical="center" wrapText="1"/>
    </xf>
    <xf numFmtId="6" fontId="5" fillId="6" borderId="20" xfId="2" applyFont="1" applyFill="1" applyBorder="1" applyAlignment="1" applyProtection="1">
      <alignment vertical="center" wrapText="1"/>
    </xf>
    <xf numFmtId="6" fontId="5" fillId="6" borderId="66" xfId="2" applyFont="1" applyFill="1" applyBorder="1" applyAlignment="1" applyProtection="1">
      <alignment vertical="center" wrapText="1"/>
    </xf>
    <xf numFmtId="0" fontId="7" fillId="6" borderId="56" xfId="0" applyFont="1" applyFill="1" applyBorder="1" applyAlignment="1">
      <alignment horizontal="center" vertical="center" shrinkToFit="1"/>
    </xf>
    <xf numFmtId="0" fontId="7" fillId="6" borderId="11" xfId="0" applyFont="1" applyFill="1" applyBorder="1" applyAlignment="1">
      <alignment horizontal="center" vertical="center" shrinkToFit="1"/>
    </xf>
    <xf numFmtId="0" fontId="7" fillId="6" borderId="99" xfId="0" applyFont="1" applyFill="1" applyBorder="1" applyAlignment="1">
      <alignment horizontal="center" vertical="center" shrinkToFit="1"/>
    </xf>
    <xf numFmtId="0" fontId="7" fillId="6" borderId="59" xfId="0" applyFont="1" applyFill="1" applyBorder="1" applyAlignment="1">
      <alignment horizontal="center" vertical="center" shrinkToFit="1"/>
    </xf>
    <xf numFmtId="0" fontId="7" fillId="6" borderId="16" xfId="0" applyFont="1" applyFill="1" applyBorder="1" applyAlignment="1">
      <alignment horizontal="center" vertical="center" shrinkToFit="1"/>
    </xf>
    <xf numFmtId="0" fontId="7" fillId="6" borderId="101" xfId="0" applyFont="1" applyFill="1" applyBorder="1" applyAlignment="1">
      <alignment horizontal="center" vertical="center" shrinkToFit="1"/>
    </xf>
    <xf numFmtId="0" fontId="7" fillId="0" borderId="52"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97"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99" xfId="0" applyFont="1" applyBorder="1" applyAlignment="1">
      <alignment horizontal="center" vertical="center" shrinkToFit="1"/>
    </xf>
    <xf numFmtId="0" fontId="12" fillId="6" borderId="15" xfId="0" applyFont="1" applyFill="1" applyBorder="1" applyAlignment="1">
      <alignment vertical="center" wrapText="1"/>
    </xf>
    <xf numFmtId="0" fontId="12" fillId="6" borderId="16" xfId="0" applyFont="1" applyFill="1" applyBorder="1" applyAlignment="1">
      <alignment vertical="center" wrapText="1"/>
    </xf>
    <xf numFmtId="0" fontId="12" fillId="6" borderId="17" xfId="0" applyFont="1" applyFill="1" applyBorder="1" applyAlignment="1">
      <alignment vertical="center" wrapText="1"/>
    </xf>
    <xf numFmtId="0" fontId="12" fillId="6" borderId="13" xfId="0" applyFont="1" applyFill="1" applyBorder="1" applyAlignment="1">
      <alignment vertical="center" wrapText="1"/>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7" fillId="0" borderId="95" xfId="0" applyFont="1" applyBorder="1" applyAlignment="1">
      <alignment horizontal="center" vertical="center" wrapText="1"/>
    </xf>
    <xf numFmtId="0" fontId="7" fillId="0" borderId="91" xfId="0" applyFont="1" applyBorder="1" applyAlignment="1">
      <alignment horizontal="center" vertical="center" wrapText="1"/>
    </xf>
    <xf numFmtId="0" fontId="12" fillId="0" borderId="22"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4" fillId="6" borderId="36" xfId="0" applyFont="1" applyFill="1" applyBorder="1" applyAlignment="1">
      <alignment horizontal="center" vertical="center"/>
    </xf>
    <xf numFmtId="9" fontId="10" fillId="6" borderId="42" xfId="0" applyNumberFormat="1"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9" fillId="6" borderId="39" xfId="0" applyFont="1" applyFill="1" applyBorder="1" applyAlignment="1">
      <alignment horizontal="center" vertical="center" wrapText="1"/>
    </xf>
    <xf numFmtId="0" fontId="9" fillId="6" borderId="94" xfId="0" applyFont="1" applyFill="1" applyBorder="1" applyAlignment="1">
      <alignment horizontal="center" vertical="center" wrapText="1"/>
    </xf>
    <xf numFmtId="0" fontId="8" fillId="0" borderId="90" xfId="0" applyFont="1" applyBorder="1" applyAlignment="1">
      <alignment horizontal="center" vertical="center"/>
    </xf>
    <xf numFmtId="0" fontId="10" fillId="6" borderId="61" xfId="0" applyFont="1" applyFill="1" applyBorder="1" applyAlignment="1">
      <alignment horizontal="center" vertical="center" shrinkToFit="1"/>
    </xf>
    <xf numFmtId="0" fontId="10" fillId="6" borderId="62" xfId="0" applyFont="1" applyFill="1" applyBorder="1" applyAlignment="1">
      <alignment horizontal="center" vertical="center" shrinkToFit="1"/>
    </xf>
    <xf numFmtId="0" fontId="10" fillId="6" borderId="23" xfId="0" applyFont="1" applyFill="1" applyBorder="1" applyAlignment="1">
      <alignment horizontal="center" vertical="center" shrinkToFit="1"/>
    </xf>
    <xf numFmtId="6" fontId="20" fillId="0" borderId="20" xfId="2" applyFont="1" applyFill="1" applyBorder="1" applyAlignment="1" applyProtection="1">
      <alignment horizontal="center" vertical="center" wrapText="1"/>
    </xf>
    <xf numFmtId="6" fontId="20" fillId="0" borderId="21" xfId="2" applyFont="1" applyFill="1" applyBorder="1" applyAlignment="1" applyProtection="1">
      <alignment horizontal="center" vertical="center" wrapText="1"/>
    </xf>
    <xf numFmtId="176" fontId="6" fillId="6" borderId="39" xfId="0" applyNumberFormat="1" applyFont="1" applyFill="1" applyBorder="1" applyAlignment="1">
      <alignment horizontal="center" vertical="center" wrapText="1"/>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2" fillId="6" borderId="22" xfId="0" applyFont="1" applyFill="1" applyBorder="1" applyAlignment="1">
      <alignment vertical="center" wrapText="1"/>
    </xf>
    <xf numFmtId="0" fontId="12" fillId="6" borderId="20" xfId="0" applyFont="1" applyFill="1" applyBorder="1" applyAlignment="1">
      <alignment vertical="center" wrapText="1"/>
    </xf>
    <xf numFmtId="0" fontId="12" fillId="6" borderId="21" xfId="0" applyFont="1" applyFill="1" applyBorder="1" applyAlignment="1">
      <alignment vertical="center" wrapText="1"/>
    </xf>
    <xf numFmtId="0" fontId="7" fillId="6" borderId="52" xfId="0" applyFont="1" applyFill="1" applyBorder="1" applyAlignment="1">
      <alignment horizontal="center" vertical="center" shrinkToFit="1"/>
    </xf>
    <xf numFmtId="0" fontId="7" fillId="6" borderId="20" xfId="0" applyFont="1" applyFill="1" applyBorder="1" applyAlignment="1">
      <alignment horizontal="center" vertical="center" shrinkToFit="1"/>
    </xf>
    <xf numFmtId="0" fontId="7" fillId="6" borderId="97" xfId="0" applyFont="1" applyFill="1" applyBorder="1" applyAlignment="1">
      <alignment horizontal="center" vertical="center" shrinkToFit="1"/>
    </xf>
    <xf numFmtId="0" fontId="7" fillId="0" borderId="59"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01" xfId="0" applyFont="1" applyBorder="1" applyAlignment="1">
      <alignment horizontal="center" vertical="center" shrinkToFit="1"/>
    </xf>
    <xf numFmtId="0" fontId="4" fillId="6" borderId="32" xfId="0" applyFont="1" applyFill="1" applyBorder="1" applyAlignment="1">
      <alignment vertical="center" wrapText="1"/>
    </xf>
    <xf numFmtId="0" fontId="4" fillId="6" borderId="20" xfId="0" applyFont="1" applyFill="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5" fillId="0" borderId="109" xfId="0" applyFont="1" applyBorder="1" applyAlignment="1">
      <alignment horizontal="center" vertical="center" wrapText="1"/>
    </xf>
    <xf numFmtId="178" fontId="5" fillId="6" borderId="33" xfId="0" applyNumberFormat="1" applyFont="1" applyFill="1" applyBorder="1" applyAlignment="1">
      <alignment horizontal="center" vertical="center" wrapText="1"/>
    </xf>
    <xf numFmtId="6" fontId="5" fillId="6" borderId="21" xfId="2" applyFont="1" applyFill="1" applyBorder="1" applyAlignment="1" applyProtection="1">
      <alignment vertical="center" wrapText="1"/>
    </xf>
    <xf numFmtId="0" fontId="7" fillId="0" borderId="106" xfId="0" applyFont="1" applyBorder="1" applyAlignment="1">
      <alignment horizontal="center" vertical="center" wrapText="1"/>
    </xf>
    <xf numFmtId="0" fontId="7" fillId="0" borderId="108" xfId="0" applyFont="1" applyBorder="1" applyAlignment="1">
      <alignment horizontal="center" vertical="center" wrapText="1"/>
    </xf>
    <xf numFmtId="5" fontId="5" fillId="3" borderId="97" xfId="0" applyNumberFormat="1" applyFont="1" applyFill="1" applyBorder="1" applyAlignment="1">
      <alignment horizontal="center" vertical="center" wrapText="1"/>
    </xf>
    <xf numFmtId="176" fontId="4" fillId="6" borderId="32" xfId="0" applyNumberFormat="1" applyFont="1" applyFill="1" applyBorder="1" applyAlignment="1">
      <alignment vertical="center" wrapText="1"/>
    </xf>
    <xf numFmtId="176" fontId="4" fillId="6" borderId="20" xfId="0" applyNumberFormat="1" applyFont="1" applyFill="1" applyBorder="1" applyAlignment="1">
      <alignment vertical="center" wrapText="1"/>
    </xf>
    <xf numFmtId="0" fontId="3" fillId="0" borderId="104" xfId="0" applyFont="1" applyBorder="1" applyAlignment="1">
      <alignment horizontal="center" vertical="center"/>
    </xf>
    <xf numFmtId="5" fontId="21" fillId="0" borderId="70" xfId="0" applyNumberFormat="1" applyFont="1" applyBorder="1" applyAlignment="1">
      <alignment vertical="center" wrapText="1"/>
    </xf>
    <xf numFmtId="5" fontId="21" fillId="0" borderId="32" xfId="0" applyNumberFormat="1" applyFont="1" applyBorder="1" applyAlignment="1">
      <alignment vertical="center" wrapText="1"/>
    </xf>
    <xf numFmtId="5" fontId="21" fillId="0" borderId="72" xfId="0" applyNumberFormat="1" applyFont="1" applyBorder="1" applyAlignment="1">
      <alignment vertical="center" wrapText="1"/>
    </xf>
    <xf numFmtId="0" fontId="13" fillId="3" borderId="107" xfId="0" applyFont="1" applyFill="1" applyBorder="1" applyAlignment="1">
      <alignment vertical="center" wrapText="1"/>
    </xf>
    <xf numFmtId="0" fontId="17" fillId="0" borderId="89" xfId="0" applyFont="1" applyBorder="1" applyAlignment="1">
      <alignment horizontal="center" vertical="center" wrapText="1"/>
    </xf>
    <xf numFmtId="0" fontId="4" fillId="0" borderId="105" xfId="0" applyFont="1" applyBorder="1" applyAlignment="1">
      <alignment horizontal="left" wrapText="1"/>
    </xf>
    <xf numFmtId="0" fontId="4" fillId="0" borderId="104" xfId="0" applyFont="1" applyBorder="1" applyAlignment="1">
      <alignment horizontal="left" wrapText="1"/>
    </xf>
    <xf numFmtId="0" fontId="0" fillId="5" borderId="76" xfId="0" applyFill="1" applyBorder="1" applyAlignment="1">
      <alignment horizontal="center" vertical="center"/>
    </xf>
    <xf numFmtId="0" fontId="0" fillId="5" borderId="18" xfId="0" applyFill="1" applyBorder="1" applyAlignment="1">
      <alignment horizontal="center" vertical="center"/>
    </xf>
    <xf numFmtId="0" fontId="0" fillId="5" borderId="75" xfId="0" applyFill="1" applyBorder="1" applyAlignment="1">
      <alignment horizontal="center" vertical="center"/>
    </xf>
    <xf numFmtId="0" fontId="0" fillId="5" borderId="25" xfId="0" applyFill="1" applyBorder="1" applyAlignment="1">
      <alignment horizontal="center" vertical="center"/>
    </xf>
    <xf numFmtId="0" fontId="0" fillId="5" borderId="22" xfId="0" applyFill="1" applyBorder="1" applyAlignment="1">
      <alignment horizontal="center" vertical="center"/>
    </xf>
    <xf numFmtId="0" fontId="0" fillId="5" borderId="21" xfId="0" applyFill="1" applyBorder="1" applyAlignment="1">
      <alignment horizontal="center" vertical="center"/>
    </xf>
    <xf numFmtId="0" fontId="0" fillId="5" borderId="49" xfId="0"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2</xdr:row>
          <xdr:rowOff>336550</xdr:rowOff>
        </xdr:from>
        <xdr:to>
          <xdr:col>8</xdr:col>
          <xdr:colOff>228600</xdr:colOff>
          <xdr:row>3</xdr:row>
          <xdr:rowOff>260350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0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177800</xdr:rowOff>
        </xdr:from>
        <xdr:to>
          <xdr:col>8</xdr:col>
          <xdr:colOff>228600</xdr:colOff>
          <xdr:row>4</xdr:row>
          <xdr:rowOff>38100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0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2</xdr:row>
          <xdr:rowOff>336550</xdr:rowOff>
        </xdr:from>
        <xdr:to>
          <xdr:col>8</xdr:col>
          <xdr:colOff>228600</xdr:colOff>
          <xdr:row>3</xdr:row>
          <xdr:rowOff>260350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177800</xdr:rowOff>
        </xdr:from>
        <xdr:to>
          <xdr:col>8</xdr:col>
          <xdr:colOff>228600</xdr:colOff>
          <xdr:row>4</xdr:row>
          <xdr:rowOff>38100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73025</xdr:colOff>
      <xdr:row>0</xdr:row>
      <xdr:rowOff>155575</xdr:rowOff>
    </xdr:from>
    <xdr:to>
      <xdr:col>5</xdr:col>
      <xdr:colOff>69850</xdr:colOff>
      <xdr:row>0</xdr:row>
      <xdr:rowOff>1612900</xdr:rowOff>
    </xdr:to>
    <xdr:sp macro="" textlink="">
      <xdr:nvSpPr>
        <xdr:cNvPr id="2051" name="AutoShape 3">
          <a:extLst>
            <a:ext uri="{FF2B5EF4-FFF2-40B4-BE49-F238E27FC236}">
              <a16:creationId xmlns:a16="http://schemas.microsoft.com/office/drawing/2014/main" id="{34CC9776-8888-70FC-3B5B-99B7E9CE76BE}"/>
            </a:ext>
          </a:extLst>
        </xdr:cNvPr>
        <xdr:cNvSpPr>
          <a:spLocks noChangeArrowheads="1"/>
        </xdr:cNvSpPr>
      </xdr:nvSpPr>
      <xdr:spPr bwMode="auto">
        <a:xfrm>
          <a:off x="79375" y="155575"/>
          <a:ext cx="2549525" cy="1457325"/>
        </a:xfrm>
        <a:prstGeom prst="wedgeRoundRectCallout">
          <a:avLst>
            <a:gd name="adj1" fmla="val 22888"/>
            <a:gd name="adj2" fmla="val 6177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600"/>
            </a:lnSpc>
            <a:defRPr sz="1000"/>
          </a:pPr>
          <a:r>
            <a:rPr lang="ja-JP" altLang="en-US" sz="1400" b="1" i="0" u="none" strike="noStrike" baseline="0">
              <a:solidFill>
                <a:srgbClr val="000000"/>
              </a:solidFill>
              <a:latin typeface="HG丸ｺﾞｼｯｸM-PRO"/>
              <a:ea typeface="HG丸ｺﾞｼｯｸM-PRO"/>
            </a:rPr>
            <a:t>余暇等／個別支援型の実績について記載してください。</a:t>
          </a:r>
          <a:endParaRPr lang="en-US" altLang="ja-JP" sz="1400" b="1" i="0" u="none" strike="noStrike" baseline="0">
            <a:solidFill>
              <a:srgbClr val="000000"/>
            </a:solidFill>
            <a:latin typeface="HG丸ｺﾞｼｯｸM-PRO"/>
            <a:ea typeface="HG丸ｺﾞｼｯｸM-PRO"/>
          </a:endParaRPr>
        </a:p>
        <a:p>
          <a:pPr algn="l" rtl="0">
            <a:lnSpc>
              <a:spcPts val="1400"/>
            </a:lnSpc>
            <a:defRPr sz="1000"/>
          </a:pP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ＰＣ入力の場合、入力不要セルにはカーソル指定ができないように設定されています！</a:t>
          </a:r>
        </a:p>
      </xdr:txBody>
    </xdr:sp>
    <xdr:clientData/>
  </xdr:twoCellAnchor>
  <xdr:twoCellAnchor editAs="oneCell">
    <xdr:from>
      <xdr:col>19</xdr:col>
      <xdr:colOff>3175</xdr:colOff>
      <xdr:row>0</xdr:row>
      <xdr:rowOff>266700</xdr:rowOff>
    </xdr:from>
    <xdr:to>
      <xdr:col>33</xdr:col>
      <xdr:colOff>21</xdr:colOff>
      <xdr:row>0</xdr:row>
      <xdr:rowOff>1689100</xdr:rowOff>
    </xdr:to>
    <xdr:sp macro="" textlink="">
      <xdr:nvSpPr>
        <xdr:cNvPr id="2052" name="AutoShape 4">
          <a:extLst>
            <a:ext uri="{FF2B5EF4-FFF2-40B4-BE49-F238E27FC236}">
              <a16:creationId xmlns:a16="http://schemas.microsoft.com/office/drawing/2014/main" id="{EBDFC19A-14C3-E1AD-2645-12C833A589E6}"/>
            </a:ext>
          </a:extLst>
        </xdr:cNvPr>
        <xdr:cNvSpPr>
          <a:spLocks noChangeArrowheads="1"/>
        </xdr:cNvSpPr>
      </xdr:nvSpPr>
      <xdr:spPr bwMode="auto">
        <a:xfrm>
          <a:off x="6149975" y="266700"/>
          <a:ext cx="2505075" cy="1422400"/>
        </a:xfrm>
        <a:prstGeom prst="wedgeRoundRectCallout">
          <a:avLst>
            <a:gd name="adj1" fmla="val -61509"/>
            <a:gd name="adj2" fmla="val 138977"/>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「支給区分」と「負担区分」は重要ポイントです。必ず正確に記入してください！</a:t>
          </a:r>
        </a:p>
        <a:p>
          <a:pPr algn="l" rtl="0">
            <a:lnSpc>
              <a:spcPts val="1300"/>
            </a:lnSpc>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特にＰＣ入力では、プルダウンリストから選択した条件が自動計算の基礎となっています。</a:t>
          </a:r>
        </a:p>
      </xdr:txBody>
    </xdr:sp>
    <xdr:clientData/>
  </xdr:twoCellAnchor>
  <xdr:twoCellAnchor editAs="oneCell">
    <xdr:from>
      <xdr:col>0</xdr:col>
      <xdr:colOff>279401</xdr:colOff>
      <xdr:row>9</xdr:row>
      <xdr:rowOff>139700</xdr:rowOff>
    </xdr:from>
    <xdr:to>
      <xdr:col>5</xdr:col>
      <xdr:colOff>50961</xdr:colOff>
      <xdr:row>12</xdr:row>
      <xdr:rowOff>95250</xdr:rowOff>
    </xdr:to>
    <xdr:sp macro="" textlink="">
      <xdr:nvSpPr>
        <xdr:cNvPr id="2054" name="AutoShape 6">
          <a:extLst>
            <a:ext uri="{FF2B5EF4-FFF2-40B4-BE49-F238E27FC236}">
              <a16:creationId xmlns:a16="http://schemas.microsoft.com/office/drawing/2014/main" id="{0A9B0F67-35AB-EB45-F4A4-8803B4C9C119}"/>
            </a:ext>
          </a:extLst>
        </xdr:cNvPr>
        <xdr:cNvSpPr>
          <a:spLocks noChangeArrowheads="1"/>
        </xdr:cNvSpPr>
      </xdr:nvSpPr>
      <xdr:spPr bwMode="auto">
        <a:xfrm>
          <a:off x="311151" y="4762500"/>
          <a:ext cx="2292349" cy="1181100"/>
        </a:xfrm>
        <a:prstGeom prst="wedgeRoundRectCallout">
          <a:avLst>
            <a:gd name="adj1" fmla="val 96645"/>
            <a:gd name="adj2" fmla="val -69789"/>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600"/>
            </a:lnSpc>
            <a:defRPr sz="1000"/>
          </a:pPr>
          <a:r>
            <a:rPr lang="ja-JP" altLang="en-US" sz="1200" b="1" i="0" u="none" strike="noStrike" baseline="0">
              <a:solidFill>
                <a:srgbClr val="000000"/>
              </a:solidFill>
              <a:latin typeface="HG丸ｺﾞｼｯｸM-PRO"/>
              <a:ea typeface="HG丸ｺﾞｼｯｸM-PRO"/>
            </a:rPr>
            <a:t>支援時間は「</a:t>
          </a:r>
          <a:r>
            <a:rPr lang="en-US" altLang="ja-JP" sz="1200" b="1" i="0" u="none" strike="noStrike" baseline="0">
              <a:solidFill>
                <a:srgbClr val="000000"/>
              </a:solidFill>
              <a:latin typeface="HG丸ｺﾞｼｯｸM-PRO"/>
              <a:ea typeface="HG丸ｺﾞｼｯｸM-PRO"/>
            </a:rPr>
            <a:t>30</a:t>
          </a:r>
          <a:r>
            <a:rPr lang="ja-JP" altLang="en-US" sz="1200" b="1" i="0" u="none" strike="noStrike" baseline="0">
              <a:solidFill>
                <a:srgbClr val="000000"/>
              </a:solidFill>
              <a:latin typeface="HG丸ｺﾞｼｯｸM-PRO"/>
              <a:ea typeface="HG丸ｺﾞｼｯｸM-PRO"/>
            </a:rPr>
            <a:t>分単位」での計算です（端数切上げ）。</a:t>
          </a:r>
          <a:endParaRPr lang="en-US" altLang="ja-JP" sz="1200" b="1" i="0" u="none" strike="noStrike" baseline="0">
            <a:solidFill>
              <a:srgbClr val="000000"/>
            </a:solidFill>
            <a:latin typeface="HG丸ｺﾞｼｯｸM-PRO"/>
            <a:ea typeface="HG丸ｺﾞｼｯｸM-PRO"/>
          </a:endParaRPr>
        </a:p>
        <a:p>
          <a:pPr algn="l" rtl="0">
            <a:lnSpc>
              <a:spcPts val="300"/>
            </a:lnSpc>
            <a:defRPr sz="1000"/>
          </a:pPr>
          <a:endParaRPr lang="ja-JP" altLang="en-US" sz="1200" b="1" i="0" u="none" strike="noStrike" baseline="0">
            <a:solidFill>
              <a:srgbClr val="000000"/>
            </a:solidFill>
            <a:latin typeface="HG丸ｺﾞｼｯｸM-PRO"/>
            <a:ea typeface="HG丸ｺﾞｼｯｸM-PRO"/>
          </a:endParaRPr>
        </a:p>
        <a:p>
          <a:pPr algn="l" rtl="0">
            <a:lnSpc>
              <a:spcPts val="1600"/>
            </a:lnSpc>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ＰＣ入力では開始･終了時間を入力すると自動計算されます。</a:t>
          </a:r>
        </a:p>
      </xdr:txBody>
    </xdr:sp>
    <xdr:clientData/>
  </xdr:twoCellAnchor>
  <xdr:twoCellAnchor editAs="oneCell">
    <xdr:from>
      <xdr:col>0</xdr:col>
      <xdr:colOff>368300</xdr:colOff>
      <xdr:row>23</xdr:row>
      <xdr:rowOff>136525</xdr:rowOff>
    </xdr:from>
    <xdr:to>
      <xdr:col>5</xdr:col>
      <xdr:colOff>139861</xdr:colOff>
      <xdr:row>26</xdr:row>
      <xdr:rowOff>361964</xdr:rowOff>
    </xdr:to>
    <xdr:sp macro="" textlink="">
      <xdr:nvSpPr>
        <xdr:cNvPr id="2056" name="AutoShape 8">
          <a:extLst>
            <a:ext uri="{FF2B5EF4-FFF2-40B4-BE49-F238E27FC236}">
              <a16:creationId xmlns:a16="http://schemas.microsoft.com/office/drawing/2014/main" id="{E24E98F6-96B7-8462-5857-9A5A06DCCD52}"/>
            </a:ext>
          </a:extLst>
        </xdr:cNvPr>
        <xdr:cNvSpPr>
          <a:spLocks noChangeArrowheads="1"/>
        </xdr:cNvSpPr>
      </xdr:nvSpPr>
      <xdr:spPr bwMode="auto">
        <a:xfrm>
          <a:off x="406400" y="10601325"/>
          <a:ext cx="2292350" cy="1438275"/>
        </a:xfrm>
        <a:prstGeom prst="wedgeRoundRectCallout">
          <a:avLst>
            <a:gd name="adj1" fmla="val -819"/>
            <a:gd name="adj2" fmla="val 7031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HG丸ｺﾞｼｯｸM-PRO"/>
              <a:ea typeface="HG丸ｺﾞｼｯｸM-PRO"/>
            </a:rPr>
            <a:t>小計欄には</a:t>
          </a:r>
          <a:r>
            <a:rPr lang="ja-JP" altLang="en-US" sz="1200" b="1" i="0" u="sng" strike="noStrike" baseline="0">
              <a:solidFill>
                <a:srgbClr val="000000"/>
              </a:solidFill>
              <a:latin typeface="HG丸ｺﾞｼｯｸM-PRO"/>
              <a:ea typeface="HG丸ｺﾞｼｯｸM-PRO"/>
            </a:rPr>
            <a:t>当該頁の</a:t>
          </a:r>
          <a:r>
            <a:rPr lang="ja-JP" altLang="en-US" sz="1200" b="1" i="0" u="none" strike="noStrike" baseline="0">
              <a:solidFill>
                <a:srgbClr val="000000"/>
              </a:solidFill>
              <a:latin typeface="HG丸ｺﾞｼｯｸM-PRO"/>
              <a:ea typeface="HG丸ｺﾞｼｯｸM-PRO"/>
            </a:rPr>
            <a:t>利用集計（支援回数、支援時間、委託料、利用者負担額の合計）を記入ください。</a:t>
          </a:r>
        </a:p>
        <a:p>
          <a:pPr algn="l" rtl="0">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ＰＣ入力では自動計算されます。</a:t>
          </a:r>
        </a:p>
        <a:p>
          <a:pPr algn="l" rtl="0">
            <a:defRPr sz="1000"/>
          </a:pPr>
          <a:endParaRPr lang="ja-JP" altLang="en-US" sz="1000" b="1" i="0" u="none" strike="noStrike" baseline="0">
            <a:solidFill>
              <a:srgbClr val="000000"/>
            </a:solidFill>
            <a:latin typeface="HG丸ｺﾞｼｯｸM-PRO"/>
            <a:ea typeface="HG丸ｺﾞｼｯｸM-PRO"/>
          </a:endParaRPr>
        </a:p>
      </xdr:txBody>
    </xdr:sp>
    <xdr:clientData/>
  </xdr:twoCellAnchor>
  <xdr:twoCellAnchor editAs="oneCell">
    <xdr:from>
      <xdr:col>34</xdr:col>
      <xdr:colOff>101600</xdr:colOff>
      <xdr:row>17</xdr:row>
      <xdr:rowOff>38100</xdr:rowOff>
    </xdr:from>
    <xdr:to>
      <xdr:col>38</xdr:col>
      <xdr:colOff>1291820</xdr:colOff>
      <xdr:row>20</xdr:row>
      <xdr:rowOff>414859</xdr:rowOff>
    </xdr:to>
    <xdr:sp macro="" textlink="">
      <xdr:nvSpPr>
        <xdr:cNvPr id="2067" name="AutoShape 19">
          <a:extLst>
            <a:ext uri="{FF2B5EF4-FFF2-40B4-BE49-F238E27FC236}">
              <a16:creationId xmlns:a16="http://schemas.microsoft.com/office/drawing/2014/main" id="{B1F7900D-3BE6-CB9E-7F18-8704669D319E}"/>
            </a:ext>
          </a:extLst>
        </xdr:cNvPr>
        <xdr:cNvSpPr>
          <a:spLocks noChangeArrowheads="1"/>
        </xdr:cNvSpPr>
      </xdr:nvSpPr>
      <xdr:spPr bwMode="auto">
        <a:xfrm>
          <a:off x="8153400" y="7979833"/>
          <a:ext cx="1765953" cy="1621359"/>
        </a:xfrm>
        <a:prstGeom prst="wedgeRoundRectCallout">
          <a:avLst>
            <a:gd name="adj1" fmla="val -47068"/>
            <a:gd name="adj2" fmla="val -7703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当日随行したヘルパー氏名をご記入ください。</a:t>
          </a:r>
          <a:endParaRPr lang="ja-JP" altLang="en-US" sz="1100" b="1" i="0" u="none" strike="noStrike" baseline="0">
            <a:solidFill>
              <a:srgbClr val="000000"/>
            </a:solidFill>
            <a:latin typeface="HG丸ｺﾞｼｯｸM-PRO"/>
            <a:ea typeface="HG丸ｺﾞｼｯｸM-PRO"/>
          </a:endParaRPr>
        </a:p>
      </xdr:txBody>
    </xdr:sp>
    <xdr:clientData/>
  </xdr:twoCellAnchor>
  <xdr:twoCellAnchor editAs="oneCell">
    <xdr:from>
      <xdr:col>6</xdr:col>
      <xdr:colOff>132121</xdr:colOff>
      <xdr:row>0</xdr:row>
      <xdr:rowOff>136932</xdr:rowOff>
    </xdr:from>
    <xdr:to>
      <xdr:col>17</xdr:col>
      <xdr:colOff>107950</xdr:colOff>
      <xdr:row>0</xdr:row>
      <xdr:rowOff>1720863</xdr:rowOff>
    </xdr:to>
    <xdr:sp macro="" textlink="">
      <xdr:nvSpPr>
        <xdr:cNvPr id="2068" name="AutoShape 20">
          <a:extLst>
            <a:ext uri="{FF2B5EF4-FFF2-40B4-BE49-F238E27FC236}">
              <a16:creationId xmlns:a16="http://schemas.microsoft.com/office/drawing/2014/main" id="{DC7E9D93-FE3D-A118-F53C-F90CF84D8AEE}"/>
            </a:ext>
          </a:extLst>
        </xdr:cNvPr>
        <xdr:cNvSpPr>
          <a:spLocks noChangeArrowheads="1"/>
        </xdr:cNvSpPr>
      </xdr:nvSpPr>
      <xdr:spPr bwMode="auto">
        <a:xfrm>
          <a:off x="3021371" y="136932"/>
          <a:ext cx="2782529" cy="1590267"/>
        </a:xfrm>
        <a:prstGeom prst="wedgeRoundRectCallout">
          <a:avLst>
            <a:gd name="adj1" fmla="val -9076"/>
            <a:gd name="adj2" fmla="val 9211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HG丸ｺﾞｼｯｸM-PRO"/>
              <a:ea typeface="HG丸ｺﾞｼｯｸM-PRO"/>
            </a:rPr>
            <a:t>氏名･受給者番号･受給要件は「受給者証」に基づいて記入ください。</a:t>
          </a:r>
          <a:endParaRPr lang="en-US" altLang="ja-JP" sz="1200" b="1" i="0" u="none" strike="noStrike" baseline="0">
            <a:solidFill>
              <a:srgbClr val="000000"/>
            </a:solidFill>
            <a:latin typeface="HG丸ｺﾞｼｯｸM-PRO"/>
            <a:ea typeface="HG丸ｺﾞｼｯｸM-PRO"/>
          </a:endParaRPr>
        </a:p>
        <a:p>
          <a:pPr algn="l" rtl="0">
            <a:defRPr sz="1000"/>
          </a:pPr>
          <a:r>
            <a:rPr lang="ja-JP" altLang="en-US" sz="1200" b="1" i="0" u="none" strike="noStrike" baseline="0">
              <a:solidFill>
                <a:srgbClr val="000000"/>
              </a:solidFill>
              <a:latin typeface="HG丸ｺﾞｼｯｸM-PRO"/>
              <a:ea typeface="HG丸ｺﾞｼｯｸM-PRO"/>
            </a:rPr>
            <a:t>提出の際は</a:t>
          </a:r>
          <a:r>
            <a:rPr lang="ja-JP" altLang="en-US" sz="1200" b="1" i="0" u="sng" strike="noStrike" baseline="0">
              <a:solidFill>
                <a:srgbClr val="000000"/>
              </a:solidFill>
              <a:latin typeface="HG丸ｺﾞｼｯｸM-PRO"/>
              <a:ea typeface="HG丸ｺﾞｼｯｸM-PRO"/>
            </a:rPr>
            <a:t>受給者番号順に揃えてください！</a:t>
          </a:r>
        </a:p>
        <a:p>
          <a:pPr algn="l" rtl="0">
            <a:defRPr sz="1000"/>
          </a:pPr>
          <a:r>
            <a:rPr lang="en-US" altLang="ja-JP" sz="1100" b="1" i="0" u="none" strike="noStrike" baseline="0">
              <a:solidFill>
                <a:srgbClr val="000000"/>
              </a:solidFill>
              <a:latin typeface="HG丸ｺﾞｼｯｸM-PRO"/>
              <a:ea typeface="HG丸ｺﾞｼｯｸM-PRO"/>
            </a:rPr>
            <a:t>※</a:t>
          </a:r>
          <a:r>
            <a:rPr lang="ja-JP" altLang="en-US" sz="1100" b="1" i="0" u="none" strike="noStrike" baseline="0">
              <a:solidFill>
                <a:srgbClr val="000000"/>
              </a:solidFill>
              <a:latin typeface="HG丸ｺﾞｼｯｸM-PRO"/>
              <a:ea typeface="HG丸ｺﾞｼｯｸM-PRO"/>
            </a:rPr>
            <a:t>サービス提供の際には受給者証のチェックを忘れずに！</a:t>
          </a:r>
        </a:p>
      </xdr:txBody>
    </xdr:sp>
    <xdr:clientData/>
  </xdr:twoCellAnchor>
  <xdr:twoCellAnchor editAs="oneCell">
    <xdr:from>
      <xdr:col>27</xdr:col>
      <xdr:colOff>88831</xdr:colOff>
      <xdr:row>11</xdr:row>
      <xdr:rowOff>71592</xdr:rowOff>
    </xdr:from>
    <xdr:to>
      <xdr:col>38</xdr:col>
      <xdr:colOff>984808</xdr:colOff>
      <xdr:row>14</xdr:row>
      <xdr:rowOff>195007</xdr:rowOff>
    </xdr:to>
    <xdr:sp macro="" textlink="">
      <xdr:nvSpPr>
        <xdr:cNvPr id="2069" name="AutoShape 21">
          <a:extLst>
            <a:ext uri="{FF2B5EF4-FFF2-40B4-BE49-F238E27FC236}">
              <a16:creationId xmlns:a16="http://schemas.microsoft.com/office/drawing/2014/main" id="{2622B8B3-5CCE-888A-C8EF-DCC6BF18AA53}"/>
            </a:ext>
          </a:extLst>
        </xdr:cNvPr>
        <xdr:cNvSpPr>
          <a:spLocks noChangeArrowheads="1"/>
        </xdr:cNvSpPr>
      </xdr:nvSpPr>
      <xdr:spPr bwMode="auto">
        <a:xfrm>
          <a:off x="7133098" y="5524125"/>
          <a:ext cx="2479243" cy="1368015"/>
        </a:xfrm>
        <a:prstGeom prst="wedgeRoundRectCallout">
          <a:avLst>
            <a:gd name="adj1" fmla="val -40032"/>
            <a:gd name="adj2" fmla="val -72880"/>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ja-JP" altLang="en-US" sz="1200" b="1" i="0" u="none" strike="noStrike" baseline="0">
              <a:solidFill>
                <a:srgbClr val="000000"/>
              </a:solidFill>
              <a:latin typeface="HG丸ｺﾞｼｯｸM-PRO"/>
              <a:ea typeface="HG丸ｺﾞｼｯｸM-PRO"/>
            </a:rPr>
            <a:t>ＰＣ入力では自動計算の結果を確認してください。</a:t>
          </a:r>
          <a:endParaRPr lang="en-US" altLang="ja-JP" sz="1200" b="1" i="0" u="none" strike="noStrike" baseline="0">
            <a:solidFill>
              <a:srgbClr val="000000"/>
            </a:solidFill>
            <a:latin typeface="HG丸ｺﾞｼｯｸM-PRO"/>
            <a:ea typeface="HG丸ｺﾞｼｯｸM-PRO"/>
          </a:endParaRPr>
        </a:p>
        <a:p>
          <a:pPr algn="l" rtl="0">
            <a:lnSpc>
              <a:spcPts val="600"/>
            </a:lnSpc>
            <a:defRPr sz="1000"/>
          </a:pPr>
          <a:endParaRPr lang="ja-JP" altLang="en-US" sz="1200" b="1" i="0" u="none" strike="noStrike" baseline="0">
            <a:solidFill>
              <a:srgbClr val="000000"/>
            </a:solidFill>
            <a:latin typeface="HG丸ｺﾞｼｯｸM-PRO"/>
            <a:ea typeface="HG丸ｺﾞｼｯｸM-PRO"/>
          </a:endParaRPr>
        </a:p>
        <a:p>
          <a:pPr algn="l" rtl="0">
            <a:lnSpc>
              <a:spcPts val="1500"/>
            </a:lnSpc>
            <a:defRPr sz="1000"/>
          </a:pPr>
          <a:r>
            <a:rPr lang="ja-JP" altLang="en-US" sz="1200" b="1" i="0" u="none" strike="noStrike" baseline="0">
              <a:solidFill>
                <a:srgbClr val="000000"/>
              </a:solidFill>
              <a:latin typeface="HG丸ｺﾞｼｯｸM-PRO"/>
              <a:ea typeface="HG丸ｺﾞｼｯｸM-PRO"/>
            </a:rPr>
            <a:t>手書きの場合は、仕様書等で確認し、委託料と負担区分に応じた金額を記入ください。</a:t>
          </a:r>
        </a:p>
      </xdr:txBody>
    </xdr:sp>
    <xdr:clientData/>
  </xdr:twoCellAnchor>
  <xdr:twoCellAnchor editAs="oneCell">
    <xdr:from>
      <xdr:col>0</xdr:col>
      <xdr:colOff>174726</xdr:colOff>
      <xdr:row>34</xdr:row>
      <xdr:rowOff>197055</xdr:rowOff>
    </xdr:from>
    <xdr:to>
      <xdr:col>7</xdr:col>
      <xdr:colOff>55123</xdr:colOff>
      <xdr:row>34</xdr:row>
      <xdr:rowOff>1597742</xdr:rowOff>
    </xdr:to>
    <xdr:sp macro="" textlink="">
      <xdr:nvSpPr>
        <xdr:cNvPr id="2070" name="AutoShape 22">
          <a:extLst>
            <a:ext uri="{FF2B5EF4-FFF2-40B4-BE49-F238E27FC236}">
              <a16:creationId xmlns:a16="http://schemas.microsoft.com/office/drawing/2014/main" id="{9037F821-83E7-A909-27D8-B757F2D49544}"/>
            </a:ext>
          </a:extLst>
        </xdr:cNvPr>
        <xdr:cNvSpPr>
          <a:spLocks noChangeArrowheads="1"/>
        </xdr:cNvSpPr>
      </xdr:nvSpPr>
      <xdr:spPr bwMode="auto">
        <a:xfrm>
          <a:off x="187426" y="14357555"/>
          <a:ext cx="2934725" cy="1400687"/>
        </a:xfrm>
        <a:prstGeom prst="wedgeRoundRectCallout">
          <a:avLst>
            <a:gd name="adj1" fmla="val 51646"/>
            <a:gd name="adj2" fmla="val -118534"/>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月計欄には当該受給者の「余暇等／個別支援型」のひと月分の利用集計を記入ください。</a:t>
          </a:r>
        </a:p>
        <a:p>
          <a:pPr algn="l" rtl="0">
            <a:lnSpc>
              <a:spcPts val="1300"/>
            </a:lnSpc>
            <a:defRPr sz="1000"/>
          </a:pPr>
          <a:r>
            <a:rPr lang="ja-JP" altLang="en-US" sz="1200" b="1" i="0" u="none" strike="noStrike" baseline="0">
              <a:solidFill>
                <a:srgbClr val="000000"/>
              </a:solidFill>
              <a:latin typeface="HG丸ｺﾞｼｯｸM-PRO"/>
              <a:ea typeface="HG丸ｺﾞｼｯｸM-PRO"/>
            </a:rPr>
            <a:t>ひとりの記録が複数枚になったときには最終ページにのみ記入し、他のページでは</a:t>
          </a: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空白</a:t>
          </a:r>
          <a:r>
            <a:rPr lang="en-US" altLang="ja-JP" sz="1200" b="1"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にしておきます。</a:t>
          </a:r>
        </a:p>
      </xdr:txBody>
    </xdr:sp>
    <xdr:clientData/>
  </xdr:twoCellAnchor>
  <xdr:twoCellAnchor>
    <xdr:from>
      <xdr:col>8</xdr:col>
      <xdr:colOff>178621</xdr:colOff>
      <xdr:row>22</xdr:row>
      <xdr:rowOff>144615</xdr:rowOff>
    </xdr:from>
    <xdr:to>
      <xdr:col>29</xdr:col>
      <xdr:colOff>55100</xdr:colOff>
      <xdr:row>25</xdr:row>
      <xdr:rowOff>184353</xdr:rowOff>
    </xdr:to>
    <xdr:sp macro="" textlink="">
      <xdr:nvSpPr>
        <xdr:cNvPr id="14" name="テキスト ボックス 13">
          <a:extLst>
            <a:ext uri="{FF2B5EF4-FFF2-40B4-BE49-F238E27FC236}">
              <a16:creationId xmlns:a16="http://schemas.microsoft.com/office/drawing/2014/main" id="{D76FB01A-9896-9CAC-2174-65431A49948C}"/>
            </a:ext>
          </a:extLst>
        </xdr:cNvPr>
        <xdr:cNvSpPr txBox="1"/>
      </xdr:nvSpPr>
      <xdr:spPr>
        <a:xfrm>
          <a:off x="3632611" y="10099776"/>
          <a:ext cx="4417550" cy="1268771"/>
        </a:xfrm>
        <a:prstGeom prst="rect">
          <a:avLst/>
        </a:prstGeom>
        <a:ln w="53975" cap="rnd">
          <a:solidFill>
            <a:sysClr val="windowText" lastClr="000000"/>
          </a:solidFill>
          <a:round/>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通学・その他／</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個別支援</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型</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余暇等／</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グループ支援型」</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20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通学・その他／</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グループ支援型」</a:t>
          </a:r>
          <a:endParaRPr lang="ja-JP" altLang="ja-JP" sz="1600">
            <a:effectLst/>
            <a:latin typeface="HG丸ｺﾞｼｯｸM-PRO" panose="020F0600000000000000" pitchFamily="50" charset="-128"/>
            <a:ea typeface="HG丸ｺﾞｼｯｸM-PRO" panose="020F0600000000000000" pitchFamily="50" charset="-128"/>
          </a:endParaRPr>
        </a:p>
        <a:p>
          <a:pPr rtl="0">
            <a:lnSpc>
              <a:spcPts val="1900"/>
            </a:lnSpc>
          </a:pP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の実績</a:t>
          </a:r>
          <a:r>
            <a:rPr lang="ja-JP" altLang="en-US"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は、別の様式で</a:t>
          </a:r>
          <a:r>
            <a:rPr lang="ja-JP"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rPr>
            <a:t>作成してください！</a:t>
          </a:r>
          <a:endParaRPr lang="en-US" altLang="ja-JP" sz="16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7</xdr:col>
      <xdr:colOff>120447</xdr:colOff>
      <xdr:row>5</xdr:row>
      <xdr:rowOff>61451</xdr:rowOff>
    </xdr:from>
    <xdr:to>
      <xdr:col>11</xdr:col>
      <xdr:colOff>169334</xdr:colOff>
      <xdr:row>6</xdr:row>
      <xdr:rowOff>8466</xdr:rowOff>
    </xdr:to>
    <xdr:sp macro="" textlink="">
      <xdr:nvSpPr>
        <xdr:cNvPr id="15" name="AutoShape 4">
          <a:extLst>
            <a:ext uri="{FF2B5EF4-FFF2-40B4-BE49-F238E27FC236}">
              <a16:creationId xmlns:a16="http://schemas.microsoft.com/office/drawing/2014/main" id="{2FFF90A0-CB8F-D45A-93A7-FC763692DA34}"/>
            </a:ext>
          </a:extLst>
        </xdr:cNvPr>
        <xdr:cNvSpPr>
          <a:spLocks noChangeArrowheads="1"/>
        </xdr:cNvSpPr>
      </xdr:nvSpPr>
      <xdr:spPr bwMode="auto">
        <a:xfrm>
          <a:off x="2948314" y="3244918"/>
          <a:ext cx="1225753" cy="251815"/>
        </a:xfrm>
        <a:prstGeom prst="wedgeRoundRectCallout">
          <a:avLst>
            <a:gd name="adj1" fmla="val -20480"/>
            <a:gd name="adj2" fmla="val -9253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HG丸ｺﾞｼｯｸM-PRO"/>
              <a:ea typeface="HG丸ｺﾞｼｯｸM-PRO"/>
            </a:rPr>
            <a:t>月または年に✓</a:t>
          </a:r>
          <a:endParaRPr lang="en-US" altLang="ja-JP" sz="1200" b="1" i="0" u="none" strike="noStrike" baseline="0">
            <a:solidFill>
              <a:srgbClr val="000000"/>
            </a:solidFill>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editAs="oneCell">
        <xdr:from>
          <xdr:col>7</xdr:col>
          <xdr:colOff>285750</xdr:colOff>
          <xdr:row>3</xdr:row>
          <xdr:rowOff>336550</xdr:rowOff>
        </xdr:from>
        <xdr:to>
          <xdr:col>8</xdr:col>
          <xdr:colOff>228600</xdr:colOff>
          <xdr:row>4</xdr:row>
          <xdr:rowOff>260350</xdr:rowOff>
        </xdr:to>
        <xdr:sp macro="" textlink="">
          <xdr:nvSpPr>
            <xdr:cNvPr id="39066" name="Check Box 3226" hidden="1">
              <a:extLst>
                <a:ext uri="{63B3BB69-23CF-44E3-9099-C40C66FF867C}">
                  <a14:compatExt spid="_x0000_s39066"/>
                </a:ext>
                <a:ext uri="{FF2B5EF4-FFF2-40B4-BE49-F238E27FC236}">
                  <a16:creationId xmlns:a16="http://schemas.microsoft.com/office/drawing/2014/main" id="{00000000-0008-0000-0200-00009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177800</xdr:rowOff>
        </xdr:from>
        <xdr:to>
          <xdr:col>8</xdr:col>
          <xdr:colOff>228600</xdr:colOff>
          <xdr:row>5</xdr:row>
          <xdr:rowOff>38100</xdr:rowOff>
        </xdr:to>
        <xdr:sp macro="" textlink="">
          <xdr:nvSpPr>
            <xdr:cNvPr id="39067" name="Check Box 3227" hidden="1">
              <a:extLst>
                <a:ext uri="{63B3BB69-23CF-44E3-9099-C40C66FF867C}">
                  <a14:compatExt spid="_x0000_s39067"/>
                </a:ext>
                <a:ext uri="{FF2B5EF4-FFF2-40B4-BE49-F238E27FC236}">
                  <a16:creationId xmlns:a16="http://schemas.microsoft.com/office/drawing/2014/main" id="{00000000-0008-0000-0200-00009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35982</xdr:colOff>
      <xdr:row>34</xdr:row>
      <xdr:rowOff>84667</xdr:rowOff>
    </xdr:from>
    <xdr:to>
      <xdr:col>38</xdr:col>
      <xdr:colOff>1216457</xdr:colOff>
      <xdr:row>34</xdr:row>
      <xdr:rowOff>1653228</xdr:rowOff>
    </xdr:to>
    <xdr:sp macro="" textlink="">
      <xdr:nvSpPr>
        <xdr:cNvPr id="19" name="AutoShape 9">
          <a:extLst>
            <a:ext uri="{FF2B5EF4-FFF2-40B4-BE49-F238E27FC236}">
              <a16:creationId xmlns:a16="http://schemas.microsoft.com/office/drawing/2014/main" id="{F0CEC9B1-D352-00D7-2921-45887DCE04B1}"/>
            </a:ext>
          </a:extLst>
        </xdr:cNvPr>
        <xdr:cNvSpPr>
          <a:spLocks noChangeArrowheads="1"/>
        </xdr:cNvSpPr>
      </xdr:nvSpPr>
      <xdr:spPr bwMode="auto">
        <a:xfrm>
          <a:off x="6792382" y="14376400"/>
          <a:ext cx="3051608" cy="1568561"/>
        </a:xfrm>
        <a:prstGeom prst="wedgeRoundRectCallout">
          <a:avLst>
            <a:gd name="adj1" fmla="val -40706"/>
            <a:gd name="adj2" fmla="val -100837"/>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600"/>
            </a:lnSpc>
            <a:defRPr sz="1000"/>
          </a:pPr>
          <a:r>
            <a:rPr lang="ja-JP" altLang="en-US" sz="1200" b="1" i="0" u="none" strike="noStrike" baseline="0">
              <a:solidFill>
                <a:srgbClr val="000000"/>
              </a:solidFill>
              <a:latin typeface="HG丸ｺﾞｼｯｸM-PRO"/>
              <a:ea typeface="HG丸ｺﾞｼｯｸM-PRO"/>
            </a:rPr>
            <a:t>これまでの実績記録簿と異なり、自動で計算できないため、委託料と利用者負担をそれぞれ手入力します。</a:t>
          </a:r>
        </a:p>
      </xdr:txBody>
    </xdr:sp>
    <xdr:clientData/>
  </xdr:twoCellAnchor>
  <xdr:twoCellAnchor editAs="oneCell">
    <xdr:from>
      <xdr:col>8</xdr:col>
      <xdr:colOff>85828</xdr:colOff>
      <xdr:row>17</xdr:row>
      <xdr:rowOff>245808</xdr:rowOff>
    </xdr:from>
    <xdr:to>
      <xdr:col>29</xdr:col>
      <xdr:colOff>10246</xdr:colOff>
      <xdr:row>21</xdr:row>
      <xdr:rowOff>10244</xdr:rowOff>
    </xdr:to>
    <xdr:sp macro="" textlink="">
      <xdr:nvSpPr>
        <xdr:cNvPr id="21" name="AutoShape 18">
          <a:extLst>
            <a:ext uri="{FF2B5EF4-FFF2-40B4-BE49-F238E27FC236}">
              <a16:creationId xmlns:a16="http://schemas.microsoft.com/office/drawing/2014/main" id="{A277B603-3E94-2540-8C70-D8AA79F25560}"/>
            </a:ext>
          </a:extLst>
        </xdr:cNvPr>
        <xdr:cNvSpPr>
          <a:spLocks noChangeArrowheads="1"/>
        </xdr:cNvSpPr>
      </xdr:nvSpPr>
      <xdr:spPr bwMode="auto">
        <a:xfrm>
          <a:off x="3533468" y="8152582"/>
          <a:ext cx="4465484" cy="1403146"/>
        </a:xfrm>
        <a:prstGeom prst="wedgeRoundRectCallout">
          <a:avLst>
            <a:gd name="adj1" fmla="val -21111"/>
            <a:gd name="adj2" fmla="val -70935"/>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600"/>
            </a:lnSpc>
            <a:defRPr sz="1000"/>
          </a:pPr>
          <a:r>
            <a:rPr lang="ja-JP" altLang="en-US" sz="1200" b="1" i="0" u="none" strike="noStrike" spc="100" baseline="0">
              <a:solidFill>
                <a:srgbClr val="000000"/>
              </a:solidFill>
              <a:latin typeface="HG丸ｺﾞｼｯｸM-PRO"/>
              <a:ea typeface="HG丸ｺﾞｼｯｸM-PRO"/>
            </a:rPr>
            <a:t>移動内容は「行先</a:t>
          </a:r>
          <a:r>
            <a:rPr lang="en-US" altLang="ja-JP" sz="1200" b="1" i="0" u="none" strike="noStrike" spc="100" baseline="0">
              <a:solidFill>
                <a:srgbClr val="000000"/>
              </a:solidFill>
              <a:latin typeface="HG丸ｺﾞｼｯｸM-PRO"/>
              <a:ea typeface="HG丸ｺﾞｼｯｸM-PRO"/>
            </a:rPr>
            <a:t>(</a:t>
          </a:r>
          <a:r>
            <a:rPr lang="ja-JP" altLang="en-US" sz="1200" b="1" i="0" u="none" strike="noStrike" spc="100" baseline="0">
              <a:solidFill>
                <a:srgbClr val="000000"/>
              </a:solidFill>
              <a:latin typeface="HG丸ｺﾞｼｯｸM-PRO"/>
              <a:ea typeface="HG丸ｺﾞｼｯｸM-PRO"/>
            </a:rPr>
            <a:t>経路･場所</a:t>
          </a:r>
          <a:r>
            <a:rPr lang="en-US" altLang="ja-JP" sz="1200" b="1" i="0" u="none" strike="noStrike" spc="100" baseline="0">
              <a:solidFill>
                <a:srgbClr val="000000"/>
              </a:solidFill>
              <a:latin typeface="HG丸ｺﾞｼｯｸM-PRO"/>
              <a:ea typeface="HG丸ｺﾞｼｯｸM-PRO"/>
            </a:rPr>
            <a:t>)</a:t>
          </a:r>
          <a:r>
            <a:rPr lang="ja-JP" altLang="en-US" sz="1200" b="1" i="0" u="none" strike="noStrike" spc="100" baseline="0">
              <a:solidFill>
                <a:srgbClr val="000000"/>
              </a:solidFill>
              <a:latin typeface="HG丸ｺﾞｼｯｸM-PRO"/>
              <a:ea typeface="HG丸ｺﾞｼｯｸM-PRO"/>
            </a:rPr>
            <a:t>」や「用件等」を誰が見てもわかるように簡明にご記入ください。</a:t>
          </a:r>
          <a:endParaRPr lang="en-US" altLang="ja-JP" sz="1200" b="1" i="0" u="none" strike="noStrike" spc="100" baseline="0">
            <a:solidFill>
              <a:srgbClr val="000000"/>
            </a:solidFill>
            <a:latin typeface="HG丸ｺﾞｼｯｸM-PRO"/>
            <a:ea typeface="HG丸ｺﾞｼｯｸM-PRO"/>
          </a:endParaRPr>
        </a:p>
        <a:p>
          <a:pPr algn="l" rtl="0">
            <a:lnSpc>
              <a:spcPts val="500"/>
            </a:lnSpc>
            <a:defRPr sz="1000"/>
          </a:pPr>
          <a:endParaRPr lang="ja-JP" altLang="en-US" sz="1200" b="1" i="0" u="none" strike="noStrike" spc="100" baseline="0">
            <a:solidFill>
              <a:srgbClr val="000000"/>
            </a:solidFill>
            <a:latin typeface="HG丸ｺﾞｼｯｸM-PRO"/>
            <a:ea typeface="HG丸ｺﾞｼｯｸM-PRO"/>
          </a:endParaRPr>
        </a:p>
        <a:p>
          <a:pPr algn="l" rtl="0">
            <a:lnSpc>
              <a:spcPts val="1600"/>
            </a:lnSpc>
            <a:defRPr sz="1000"/>
          </a:pPr>
          <a:r>
            <a:rPr lang="en-US" altLang="ja-JP" sz="1100" b="1" i="0" u="none" strike="noStrike" spc="100" baseline="0">
              <a:solidFill>
                <a:srgbClr val="000000"/>
              </a:solidFill>
              <a:latin typeface="HG丸ｺﾞｼｯｸM-PRO"/>
              <a:ea typeface="HG丸ｺﾞｼｯｸM-PRO"/>
            </a:rPr>
            <a:t>※</a:t>
          </a:r>
          <a:r>
            <a:rPr lang="ja-JP" altLang="en-US" sz="1100" b="1" i="0" u="none" strike="noStrike" spc="100" baseline="0">
              <a:solidFill>
                <a:srgbClr val="000000"/>
              </a:solidFill>
              <a:latin typeface="HG丸ｺﾞｼｯｸM-PRO"/>
              <a:ea typeface="HG丸ｺﾞｼｯｸM-PRO"/>
            </a:rPr>
            <a:t>移動支援の目的に反する外出に対しては</a:t>
          </a:r>
          <a:r>
            <a:rPr lang="en-US" altLang="ja-JP" sz="1100" b="1" i="0" u="none" strike="noStrike" spc="100" baseline="0">
              <a:solidFill>
                <a:srgbClr val="000000"/>
              </a:solidFill>
              <a:latin typeface="HG丸ｺﾞｼｯｸM-PRO"/>
              <a:ea typeface="HG丸ｺﾞｼｯｸM-PRO"/>
            </a:rPr>
            <a:t>"</a:t>
          </a:r>
          <a:r>
            <a:rPr lang="ja-JP" altLang="en-US" sz="1100" b="1" i="0" u="none" strike="noStrike" spc="100" baseline="0">
              <a:solidFill>
                <a:srgbClr val="000000"/>
              </a:solidFill>
              <a:latin typeface="HG丸ｺﾞｼｯｸM-PRO"/>
              <a:ea typeface="HG丸ｺﾞｼｯｸM-PRO"/>
            </a:rPr>
            <a:t>委託料の支払い</a:t>
          </a:r>
          <a:r>
            <a:rPr lang="en-US" altLang="ja-JP" sz="1100" b="1" i="0" u="none" strike="noStrike" spc="100" baseline="0">
              <a:solidFill>
                <a:srgbClr val="000000"/>
              </a:solidFill>
              <a:latin typeface="HG丸ｺﾞｼｯｸM-PRO"/>
              <a:ea typeface="HG丸ｺﾞｼｯｸM-PRO"/>
            </a:rPr>
            <a:t>"</a:t>
          </a:r>
          <a:r>
            <a:rPr lang="ja-JP" altLang="en-US" sz="1100" b="1" i="0" u="none" strike="noStrike" spc="100" baseline="0">
              <a:solidFill>
                <a:srgbClr val="000000"/>
              </a:solidFill>
              <a:latin typeface="HG丸ｺﾞｼｯｸM-PRO"/>
              <a:ea typeface="HG丸ｺﾞｼｯｸM-PRO"/>
            </a:rPr>
            <a:t>は出来ません！</a:t>
          </a:r>
          <a:endParaRPr lang="en-US" altLang="ja-JP" sz="1100" b="1" i="0" u="none" strike="noStrike" spc="100" baseline="0">
            <a:solidFill>
              <a:srgbClr val="000000"/>
            </a:solidFill>
            <a:latin typeface="HG丸ｺﾞｼｯｸM-PRO"/>
            <a:ea typeface="HG丸ｺﾞｼｯｸM-PRO"/>
          </a:endParaRPr>
        </a:p>
        <a:p>
          <a:pPr algn="l" rtl="0">
            <a:lnSpc>
              <a:spcPts val="900"/>
            </a:lnSpc>
            <a:defRPr sz="1000"/>
          </a:pPr>
          <a:endParaRPr lang="en-US" altLang="ja-JP" sz="1100" b="1" i="0" u="none" strike="noStrike" spc="100" baseline="0">
            <a:solidFill>
              <a:srgbClr val="000000"/>
            </a:solidFill>
            <a:latin typeface="HG丸ｺﾞｼｯｸM-PRO"/>
            <a:ea typeface="HG丸ｺﾞｼｯｸM-PRO"/>
          </a:endParaRPr>
        </a:p>
      </xdr:txBody>
    </xdr:sp>
    <xdr:clientData/>
  </xdr:twoCellAnchor>
  <xdr:twoCellAnchor editAs="oneCell">
    <xdr:from>
      <xdr:col>33</xdr:col>
      <xdr:colOff>101600</xdr:colOff>
      <xdr:row>0</xdr:row>
      <xdr:rowOff>647700</xdr:rowOff>
    </xdr:from>
    <xdr:to>
      <xdr:col>38</xdr:col>
      <xdr:colOff>1146712</xdr:colOff>
      <xdr:row>0</xdr:row>
      <xdr:rowOff>1454150</xdr:rowOff>
    </xdr:to>
    <xdr:sp macro="" textlink="">
      <xdr:nvSpPr>
        <xdr:cNvPr id="18" name="AutoShape 4">
          <a:extLst>
            <a:ext uri="{FF2B5EF4-FFF2-40B4-BE49-F238E27FC236}">
              <a16:creationId xmlns:a16="http://schemas.microsoft.com/office/drawing/2014/main" id="{893AE1B5-F05F-DD9B-55F9-FA07DA0B8801}"/>
            </a:ext>
          </a:extLst>
        </xdr:cNvPr>
        <xdr:cNvSpPr>
          <a:spLocks noChangeArrowheads="1"/>
        </xdr:cNvSpPr>
      </xdr:nvSpPr>
      <xdr:spPr bwMode="auto">
        <a:xfrm>
          <a:off x="8763000" y="647700"/>
          <a:ext cx="1959486" cy="812800"/>
        </a:xfrm>
        <a:prstGeom prst="wedgeRoundRectCallout">
          <a:avLst>
            <a:gd name="adj1" fmla="val -34139"/>
            <a:gd name="adj2" fmla="val 12546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HG丸ｺﾞｼｯｸM-PRO"/>
              <a:ea typeface="HG丸ｺﾞｼｯｸM-PRO"/>
            </a:rPr>
            <a:t>利用者ごとかつ実績記録簿の様式ごとに合計枚数を記入します。</a:t>
          </a:r>
        </a:p>
      </xdr:txBody>
    </xdr:sp>
    <xdr:clientData/>
  </xdr:twoCellAnchor>
  <xdr:twoCellAnchor editAs="oneCell">
    <xdr:from>
      <xdr:col>7</xdr:col>
      <xdr:colOff>171450</xdr:colOff>
      <xdr:row>34</xdr:row>
      <xdr:rowOff>95250</xdr:rowOff>
    </xdr:from>
    <xdr:to>
      <xdr:col>23</xdr:col>
      <xdr:colOff>116675</xdr:colOff>
      <xdr:row>34</xdr:row>
      <xdr:rowOff>1600227</xdr:rowOff>
    </xdr:to>
    <xdr:sp macro="" textlink="">
      <xdr:nvSpPr>
        <xdr:cNvPr id="22" name="AutoShape 9">
          <a:extLst>
            <a:ext uri="{FF2B5EF4-FFF2-40B4-BE49-F238E27FC236}">
              <a16:creationId xmlns:a16="http://schemas.microsoft.com/office/drawing/2014/main" id="{5D9CA7F5-11F3-4DD3-6021-BF2EABD2F98A}"/>
            </a:ext>
          </a:extLst>
        </xdr:cNvPr>
        <xdr:cNvSpPr>
          <a:spLocks noChangeArrowheads="1"/>
        </xdr:cNvSpPr>
      </xdr:nvSpPr>
      <xdr:spPr bwMode="auto">
        <a:xfrm>
          <a:off x="3251200" y="14249400"/>
          <a:ext cx="3869532" cy="1511300"/>
        </a:xfrm>
        <a:prstGeom prst="wedgeRoundRectCallout">
          <a:avLst>
            <a:gd name="adj1" fmla="val 5587"/>
            <a:gd name="adj2" fmla="val -7292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HG丸ｺﾞｼｯｸM-PRO"/>
              <a:ea typeface="HG丸ｺﾞｼｯｸM-PRO"/>
            </a:rPr>
            <a:t>利用者確認について、区へ提出いただく実績記録簿には月計欄のみの記入となりますが、毎回の支援終了の都度、利用者と必ず実績内容を確認し、書面に記載するようにしてください。</a:t>
          </a:r>
          <a:endParaRPr lang="en-US" altLang="ja-JP" sz="1200" b="1" i="0" u="none" strike="noStrike" baseline="0">
            <a:solidFill>
              <a:srgbClr val="000000"/>
            </a:solidFill>
            <a:latin typeface="HG丸ｺﾞｼｯｸM-PRO"/>
            <a:ea typeface="HG丸ｺﾞｼｯｸM-PRO"/>
          </a:endParaRPr>
        </a:p>
        <a:p>
          <a:pPr algn="l" rtl="0">
            <a:lnSpc>
              <a:spcPts val="1200"/>
            </a:lnSpc>
            <a:defRPr sz="1000"/>
          </a:pPr>
          <a:r>
            <a:rPr lang="ja-JP" altLang="en-US" sz="1200" b="1" i="0" u="none" strike="noStrike" baseline="0">
              <a:solidFill>
                <a:srgbClr val="000000"/>
              </a:solidFill>
              <a:latin typeface="HG丸ｺﾞｼｯｸM-PRO"/>
              <a:ea typeface="HG丸ｺﾞｼｯｸM-PRO"/>
            </a:rPr>
            <a:t>利用者氏名はＰＣ入力でも可能ですが、別に押印か署名をもらってください。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285750</xdr:colOff>
          <xdr:row>3</xdr:row>
          <xdr:rowOff>336550</xdr:rowOff>
        </xdr:from>
        <xdr:to>
          <xdr:col>8</xdr:col>
          <xdr:colOff>228600</xdr:colOff>
          <xdr:row>4</xdr:row>
          <xdr:rowOff>260350</xdr:rowOff>
        </xdr:to>
        <xdr:sp macro="" textlink="">
          <xdr:nvSpPr>
            <xdr:cNvPr id="39069" name="Check Box 3229" hidden="1">
              <a:extLst>
                <a:ext uri="{63B3BB69-23CF-44E3-9099-C40C66FF867C}">
                  <a14:compatExt spid="_x0000_s39069"/>
                </a:ext>
                <a:ext uri="{FF2B5EF4-FFF2-40B4-BE49-F238E27FC236}">
                  <a16:creationId xmlns:a16="http://schemas.microsoft.com/office/drawing/2014/main" id="{00000000-0008-0000-0200-00009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177800</xdr:rowOff>
        </xdr:from>
        <xdr:to>
          <xdr:col>8</xdr:col>
          <xdr:colOff>228600</xdr:colOff>
          <xdr:row>5</xdr:row>
          <xdr:rowOff>38100</xdr:rowOff>
        </xdr:to>
        <xdr:sp macro="" textlink="">
          <xdr:nvSpPr>
            <xdr:cNvPr id="39070" name="Check Box 3230" hidden="1">
              <a:extLst>
                <a:ext uri="{63B3BB69-23CF-44E3-9099-C40C66FF867C}">
                  <a14:compatExt spid="_x0000_s39070"/>
                </a:ext>
                <a:ext uri="{FF2B5EF4-FFF2-40B4-BE49-F238E27FC236}">
                  <a16:creationId xmlns:a16="http://schemas.microsoft.com/office/drawing/2014/main" id="{00000000-0008-0000-0200-00009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2DAC2-9172-4DD8-A2E0-7FDC026726FF}">
  <dimension ref="A1:AM33"/>
  <sheetViews>
    <sheetView tabSelected="1" view="pageBreakPreview" zoomScale="80" zoomScaleNormal="100" zoomScaleSheetLayoutView="80" workbookViewId="0">
      <selection activeCell="C2" sqref="C2"/>
    </sheetView>
  </sheetViews>
  <sheetFormatPr defaultRowHeight="13" x14ac:dyDescent="0.2"/>
  <cols>
    <col min="1" max="1" width="0.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26953125" style="2" customWidth="1"/>
  </cols>
  <sheetData>
    <row r="1" spans="1:38" s="2" customFormat="1" ht="12.75" customHeight="1" thickBot="1" x14ac:dyDescent="0.25">
      <c r="A1" s="1"/>
      <c r="B1" s="56"/>
      <c r="C1" s="1"/>
      <c r="D1" s="1"/>
      <c r="E1" s="1"/>
      <c r="F1" s="1"/>
      <c r="G1" s="1"/>
      <c r="H1" s="1"/>
      <c r="I1" s="1"/>
      <c r="J1" s="31"/>
      <c r="K1" s="1"/>
      <c r="L1" s="1"/>
      <c r="M1" s="1"/>
      <c r="N1" s="1"/>
      <c r="O1" s="1"/>
      <c r="P1" s="1"/>
      <c r="Q1" s="1"/>
      <c r="R1" s="1"/>
      <c r="S1" s="1"/>
      <c r="T1" s="1"/>
      <c r="U1" s="1"/>
      <c r="V1" s="1"/>
      <c r="W1" s="1"/>
      <c r="X1" s="1"/>
      <c r="Y1" s="1"/>
      <c r="Z1" s="1"/>
      <c r="AA1" s="57"/>
      <c r="AB1" s="57"/>
      <c r="AC1" s="57"/>
      <c r="AD1" s="57"/>
      <c r="AE1" s="57"/>
      <c r="AF1" s="57"/>
      <c r="AG1" s="57"/>
      <c r="AH1" s="57"/>
      <c r="AI1" s="57"/>
      <c r="AJ1" s="57"/>
      <c r="AK1" s="1"/>
    </row>
    <row r="2" spans="1:38" s="2" customFormat="1" ht="25.5" customHeight="1" thickBot="1" x14ac:dyDescent="0.25">
      <c r="A2" s="1"/>
      <c r="B2" s="52" t="s">
        <v>25</v>
      </c>
      <c r="C2" s="53"/>
      <c r="D2" s="54" t="s">
        <v>0</v>
      </c>
      <c r="E2" s="53"/>
      <c r="F2" s="55" t="s">
        <v>1</v>
      </c>
      <c r="G2" s="3"/>
      <c r="H2" s="251" t="s">
        <v>36</v>
      </c>
      <c r="I2" s="251"/>
      <c r="J2" s="251"/>
      <c r="K2" s="251"/>
      <c r="L2" s="251"/>
      <c r="M2" s="251"/>
      <c r="N2" s="251"/>
      <c r="O2" s="251"/>
      <c r="P2" s="251"/>
      <c r="Q2" s="251"/>
      <c r="R2" s="251"/>
      <c r="S2" s="251"/>
      <c r="T2" s="251"/>
      <c r="U2" s="251"/>
      <c r="V2" s="251"/>
      <c r="W2" s="251"/>
      <c r="X2" s="251"/>
      <c r="Y2" s="251"/>
      <c r="Z2" s="251"/>
      <c r="AA2" s="251"/>
      <c r="AB2" s="252"/>
      <c r="AC2" s="234"/>
      <c r="AD2" s="234"/>
      <c r="AE2" s="234"/>
      <c r="AF2" s="235" t="s">
        <v>2</v>
      </c>
      <c r="AG2" s="235"/>
      <c r="AH2" s="234"/>
      <c r="AI2" s="234"/>
      <c r="AJ2" s="234"/>
      <c r="AK2" s="235" t="s">
        <v>3</v>
      </c>
      <c r="AL2" s="235"/>
    </row>
    <row r="3" spans="1:38" s="2" customFormat="1" ht="33" customHeight="1" x14ac:dyDescent="0.2">
      <c r="A3" s="1"/>
      <c r="B3" s="4" t="s">
        <v>4</v>
      </c>
      <c r="C3" s="236"/>
      <c r="D3" s="237"/>
      <c r="E3" s="237"/>
      <c r="F3" s="237"/>
      <c r="G3" s="237"/>
      <c r="H3" s="237"/>
      <c r="I3" s="237"/>
      <c r="J3" s="238"/>
      <c r="K3" s="239" t="s">
        <v>5</v>
      </c>
      <c r="L3" s="240"/>
      <c r="M3" s="122"/>
      <c r="N3" s="123"/>
      <c r="O3" s="123"/>
      <c r="P3" s="123"/>
      <c r="Q3" s="123"/>
      <c r="R3" s="123"/>
      <c r="S3" s="123"/>
      <c r="T3" s="123"/>
      <c r="U3" s="123"/>
      <c r="V3" s="124"/>
      <c r="W3" s="5"/>
      <c r="X3" s="241" t="s">
        <v>6</v>
      </c>
      <c r="Y3" s="241"/>
      <c r="Z3" s="241"/>
      <c r="AA3" s="241"/>
      <c r="AB3" s="241"/>
      <c r="AC3" s="125"/>
      <c r="AD3" s="126"/>
      <c r="AE3" s="126"/>
      <c r="AF3" s="126"/>
      <c r="AG3" s="126"/>
      <c r="AH3" s="126"/>
      <c r="AI3" s="126"/>
      <c r="AJ3" s="126"/>
      <c r="AK3" s="126"/>
      <c r="AL3" s="127"/>
    </row>
    <row r="4" spans="1:38" s="2" customFormat="1" ht="38.25" customHeight="1" thickBot="1" x14ac:dyDescent="0.25">
      <c r="A4" s="1"/>
      <c r="B4" s="6" t="s">
        <v>7</v>
      </c>
      <c r="C4" s="242" t="s">
        <v>26</v>
      </c>
      <c r="D4" s="243"/>
      <c r="E4" s="134"/>
      <c r="F4" s="134"/>
      <c r="G4" s="133" t="s">
        <v>35</v>
      </c>
      <c r="H4" s="133"/>
      <c r="I4" s="33" t="s">
        <v>34</v>
      </c>
      <c r="J4" s="43"/>
      <c r="K4" s="244" t="s">
        <v>8</v>
      </c>
      <c r="L4" s="245"/>
      <c r="M4" s="246"/>
      <c r="N4" s="246"/>
      <c r="O4" s="246"/>
      <c r="P4" s="247"/>
      <c r="Q4" s="248" t="s">
        <v>24</v>
      </c>
      <c r="R4" s="249"/>
      <c r="S4" s="250"/>
      <c r="T4" s="246"/>
      <c r="U4" s="246"/>
      <c r="V4" s="247"/>
      <c r="W4" s="7"/>
      <c r="X4" s="244" t="s">
        <v>9</v>
      </c>
      <c r="Y4" s="253"/>
      <c r="Z4" s="253"/>
      <c r="AA4" s="253"/>
      <c r="AB4" s="245"/>
      <c r="AC4" s="254"/>
      <c r="AD4" s="255"/>
      <c r="AE4" s="255"/>
      <c r="AF4" s="255"/>
      <c r="AG4" s="255"/>
      <c r="AH4" s="255"/>
      <c r="AI4" s="255"/>
      <c r="AJ4" s="255"/>
      <c r="AK4" s="255"/>
      <c r="AL4" s="256"/>
    </row>
    <row r="5" spans="1:38" s="2" customFormat="1" ht="24" customHeight="1" thickTop="1" x14ac:dyDescent="0.2">
      <c r="A5" s="1"/>
      <c r="B5" s="204" t="s">
        <v>10</v>
      </c>
      <c r="C5" s="155" t="s">
        <v>20</v>
      </c>
      <c r="D5" s="155"/>
      <c r="E5" s="155"/>
      <c r="F5" s="155"/>
      <c r="G5" s="155"/>
      <c r="H5" s="155"/>
      <c r="I5" s="155"/>
      <c r="J5" s="206"/>
      <c r="K5" s="207" t="s">
        <v>27</v>
      </c>
      <c r="L5" s="208"/>
      <c r="M5" s="208"/>
      <c r="N5" s="208"/>
      <c r="O5" s="208"/>
      <c r="P5" s="208"/>
      <c r="Q5" s="208"/>
      <c r="R5" s="208"/>
      <c r="S5" s="208"/>
      <c r="T5" s="208"/>
      <c r="U5" s="208"/>
      <c r="V5" s="209"/>
      <c r="W5" s="207" t="s">
        <v>11</v>
      </c>
      <c r="X5" s="208"/>
      <c r="Y5" s="208"/>
      <c r="Z5" s="208"/>
      <c r="AA5" s="209"/>
      <c r="AB5" s="206" t="s">
        <v>12</v>
      </c>
      <c r="AC5" s="211"/>
      <c r="AD5" s="211"/>
      <c r="AE5" s="211"/>
      <c r="AF5" s="210"/>
      <c r="AG5" s="215" t="s">
        <v>93</v>
      </c>
      <c r="AH5" s="216"/>
      <c r="AI5" s="216"/>
      <c r="AJ5" s="216"/>
      <c r="AK5" s="216"/>
      <c r="AL5" s="217"/>
    </row>
    <row r="6" spans="1:38" s="2" customFormat="1" ht="24" customHeight="1" x14ac:dyDescent="0.2">
      <c r="A6" s="1"/>
      <c r="B6" s="205"/>
      <c r="C6" s="221" t="s">
        <v>21</v>
      </c>
      <c r="D6" s="222"/>
      <c r="E6" s="222"/>
      <c r="F6" s="221" t="s">
        <v>22</v>
      </c>
      <c r="G6" s="222"/>
      <c r="H6" s="223"/>
      <c r="I6" s="224" t="s">
        <v>23</v>
      </c>
      <c r="J6" s="223"/>
      <c r="K6" s="210"/>
      <c r="L6" s="155"/>
      <c r="M6" s="155"/>
      <c r="N6" s="155"/>
      <c r="O6" s="155"/>
      <c r="P6" s="155"/>
      <c r="Q6" s="155"/>
      <c r="R6" s="155"/>
      <c r="S6" s="155"/>
      <c r="T6" s="155"/>
      <c r="U6" s="155"/>
      <c r="V6" s="206"/>
      <c r="W6" s="210"/>
      <c r="X6" s="155"/>
      <c r="Y6" s="155"/>
      <c r="Z6" s="155"/>
      <c r="AA6" s="206"/>
      <c r="AB6" s="212"/>
      <c r="AC6" s="213"/>
      <c r="AD6" s="213"/>
      <c r="AE6" s="213"/>
      <c r="AF6" s="214"/>
      <c r="AG6" s="218"/>
      <c r="AH6" s="219"/>
      <c r="AI6" s="219"/>
      <c r="AJ6" s="219"/>
      <c r="AK6" s="219"/>
      <c r="AL6" s="220"/>
    </row>
    <row r="7" spans="1:38" s="2" customFormat="1" ht="32.9" customHeight="1" x14ac:dyDescent="0.2">
      <c r="A7" s="1"/>
      <c r="B7" s="60"/>
      <c r="C7" s="8"/>
      <c r="D7" s="9" t="s">
        <v>13</v>
      </c>
      <c r="E7" s="10"/>
      <c r="F7" s="29"/>
      <c r="G7" s="9" t="s">
        <v>13</v>
      </c>
      <c r="H7" s="11"/>
      <c r="I7" s="12" t="str">
        <f>IF(OR(C7="",H7=""),"",ROUNDUP(((F7-C7)*60+(H7-E7))/30,0)*0.5)</f>
        <v/>
      </c>
      <c r="J7" s="13" t="str">
        <f>IF(I7="","","時間")</f>
        <v/>
      </c>
      <c r="K7" s="164"/>
      <c r="L7" s="165"/>
      <c r="M7" s="165"/>
      <c r="N7" s="165"/>
      <c r="O7" s="165"/>
      <c r="P7" s="165"/>
      <c r="Q7" s="165"/>
      <c r="R7" s="165"/>
      <c r="S7" s="165"/>
      <c r="T7" s="165"/>
      <c r="U7" s="165"/>
      <c r="V7" s="166"/>
      <c r="W7" s="167" t="str">
        <f>IFERROR(INDEX(単価表!$C$4:$E$51,MATCH($I7,単価表!$B$4:$B$51,0),MATCH($M$4,単価表!$C$3:$E$3,0)),"")</f>
        <v/>
      </c>
      <c r="X7" s="168"/>
      <c r="Y7" s="168"/>
      <c r="Z7" s="168"/>
      <c r="AA7" s="169"/>
      <c r="AB7" s="167" t="str">
        <f>IFERROR(IF($S$4=0.03,INDEX(単価表!$I$4:$K$51,MATCH($I7,単価表!$B$4:$B$51,0),MATCH($M$4,単価表!$I$3:$K$3,0)),IF(AND($S$4&lt;&gt;"",$I7&lt;&gt;""),0,"")),"")</f>
        <v/>
      </c>
      <c r="AC7" s="168"/>
      <c r="AD7" s="168"/>
      <c r="AE7" s="168"/>
      <c r="AF7" s="184"/>
      <c r="AG7" s="185"/>
      <c r="AH7" s="186"/>
      <c r="AI7" s="186"/>
      <c r="AJ7" s="186"/>
      <c r="AK7" s="186"/>
      <c r="AL7" s="187"/>
    </row>
    <row r="8" spans="1:38" s="2" customFormat="1" ht="32.9" customHeight="1" x14ac:dyDescent="0.2">
      <c r="A8" s="1"/>
      <c r="B8" s="60"/>
      <c r="C8" s="8"/>
      <c r="D8" s="9" t="s">
        <v>13</v>
      </c>
      <c r="E8" s="10"/>
      <c r="F8" s="29"/>
      <c r="G8" s="9" t="s">
        <v>13</v>
      </c>
      <c r="H8" s="11"/>
      <c r="I8" s="12" t="str">
        <f>IF(OR(C8="",H8=""),"",ROUNDUP(((F8-C8)*60+(H8-E8))/30,0)*0.5)</f>
        <v/>
      </c>
      <c r="J8" s="13" t="str">
        <f t="shared" ref="J8:J26" si="0">IF(I8="","","時間")</f>
        <v/>
      </c>
      <c r="K8" s="164"/>
      <c r="L8" s="165"/>
      <c r="M8" s="165"/>
      <c r="N8" s="165"/>
      <c r="O8" s="165"/>
      <c r="P8" s="165"/>
      <c r="Q8" s="165"/>
      <c r="R8" s="165"/>
      <c r="S8" s="165"/>
      <c r="T8" s="165"/>
      <c r="U8" s="165"/>
      <c r="V8" s="166"/>
      <c r="W8" s="167" t="str">
        <f>IFERROR(INDEX(単価表!$C$4:$E$51,MATCH($I8,単価表!$B$4:$B$51,0),MATCH($M$4,単価表!$C$3:$E$3,0)),"")</f>
        <v/>
      </c>
      <c r="X8" s="168"/>
      <c r="Y8" s="168"/>
      <c r="Z8" s="168"/>
      <c r="AA8" s="169"/>
      <c r="AB8" s="167" t="str">
        <f>IFERROR(IF($S$4=0.03,INDEX(単価表!$I$4:$K$51,MATCH($I8,単価表!$B$4:$B$51,0),MATCH($M$4,単価表!$I$3:$K$3,0)),IF(AND($S$4&lt;&gt;"",$I8&lt;&gt;""),0,"")),"")</f>
        <v/>
      </c>
      <c r="AC8" s="168"/>
      <c r="AD8" s="168"/>
      <c r="AE8" s="168"/>
      <c r="AF8" s="184"/>
      <c r="AG8" s="185"/>
      <c r="AH8" s="186"/>
      <c r="AI8" s="186"/>
      <c r="AJ8" s="186"/>
      <c r="AK8" s="186"/>
      <c r="AL8" s="187"/>
    </row>
    <row r="9" spans="1:38" s="2" customFormat="1" ht="32.9" customHeight="1" x14ac:dyDescent="0.2">
      <c r="A9" s="1"/>
      <c r="B9" s="60"/>
      <c r="C9" s="8"/>
      <c r="D9" s="9" t="s">
        <v>13</v>
      </c>
      <c r="E9" s="10"/>
      <c r="F9" s="29"/>
      <c r="G9" s="9" t="s">
        <v>13</v>
      </c>
      <c r="H9" s="11"/>
      <c r="I9" s="12" t="str">
        <f t="shared" ref="I9:I26" si="1">IF(OR(C9="",H9=""),"",ROUNDUP(((F9-C9)*60+(H9-E9))/30,0)*0.5)</f>
        <v/>
      </c>
      <c r="J9" s="13" t="str">
        <f t="shared" si="0"/>
        <v/>
      </c>
      <c r="K9" s="164"/>
      <c r="L9" s="165"/>
      <c r="M9" s="165"/>
      <c r="N9" s="165"/>
      <c r="O9" s="165"/>
      <c r="P9" s="165"/>
      <c r="Q9" s="165"/>
      <c r="R9" s="165"/>
      <c r="S9" s="165"/>
      <c r="T9" s="165"/>
      <c r="U9" s="165"/>
      <c r="V9" s="166"/>
      <c r="W9" s="167" t="str">
        <f>IFERROR(INDEX(単価表!$C$4:$E$51,MATCH($I9,単価表!$B$4:$B$51,0),MATCH($M$4,単価表!$C$3:$E$3,0)),"")</f>
        <v/>
      </c>
      <c r="X9" s="168"/>
      <c r="Y9" s="168"/>
      <c r="Z9" s="168"/>
      <c r="AA9" s="169"/>
      <c r="AB9" s="167" t="str">
        <f>IFERROR(IF($S$4=0.03,INDEX(単価表!$I$4:$K$51,MATCH($I9,単価表!$B$4:$B$51,0),MATCH($M$4,単価表!$I$3:$K$3,0)),IF(AND($S$4&lt;&gt;"",$I9&lt;&gt;""),0,"")),"")</f>
        <v/>
      </c>
      <c r="AC9" s="168"/>
      <c r="AD9" s="168"/>
      <c r="AE9" s="168"/>
      <c r="AF9" s="184"/>
      <c r="AG9" s="185"/>
      <c r="AH9" s="186"/>
      <c r="AI9" s="186"/>
      <c r="AJ9" s="186"/>
      <c r="AK9" s="186"/>
      <c r="AL9" s="187"/>
    </row>
    <row r="10" spans="1:38" s="2" customFormat="1" ht="32.9" customHeight="1" x14ac:dyDescent="0.2">
      <c r="A10" s="1"/>
      <c r="B10" s="60"/>
      <c r="C10" s="8"/>
      <c r="D10" s="9" t="s">
        <v>13</v>
      </c>
      <c r="E10" s="10"/>
      <c r="F10" s="29"/>
      <c r="G10" s="9" t="s">
        <v>13</v>
      </c>
      <c r="H10" s="11"/>
      <c r="I10" s="12" t="str">
        <f t="shared" si="1"/>
        <v/>
      </c>
      <c r="J10" s="13" t="str">
        <f t="shared" si="0"/>
        <v/>
      </c>
      <c r="K10" s="164"/>
      <c r="L10" s="165"/>
      <c r="M10" s="165"/>
      <c r="N10" s="165"/>
      <c r="O10" s="165"/>
      <c r="P10" s="165"/>
      <c r="Q10" s="165"/>
      <c r="R10" s="165"/>
      <c r="S10" s="165"/>
      <c r="T10" s="165"/>
      <c r="U10" s="165"/>
      <c r="V10" s="166"/>
      <c r="W10" s="167" t="str">
        <f>IFERROR(INDEX(単価表!$C$4:$E$51,MATCH($I10,単価表!$B$4:$B$51,0),MATCH($M$4,単価表!$C$3:$E$3,0)),"")</f>
        <v/>
      </c>
      <c r="X10" s="168"/>
      <c r="Y10" s="168"/>
      <c r="Z10" s="168"/>
      <c r="AA10" s="169"/>
      <c r="AB10" s="167" t="str">
        <f>IFERROR(IF($S$4=0.03,INDEX(単価表!$I$4:$K$51,MATCH($I10,単価表!$B$4:$B$51,0),MATCH($M$4,単価表!$I$3:$K$3,0)),IF(AND($S$4&lt;&gt;"",$I10&lt;&gt;""),0,"")),"")</f>
        <v/>
      </c>
      <c r="AC10" s="168"/>
      <c r="AD10" s="168"/>
      <c r="AE10" s="168"/>
      <c r="AF10" s="184"/>
      <c r="AG10" s="185"/>
      <c r="AH10" s="186"/>
      <c r="AI10" s="186"/>
      <c r="AJ10" s="186"/>
      <c r="AK10" s="186"/>
      <c r="AL10" s="187"/>
    </row>
    <row r="11" spans="1:38" s="2" customFormat="1" ht="32.9" customHeight="1" thickBot="1" x14ac:dyDescent="0.25">
      <c r="A11" s="1"/>
      <c r="B11" s="61"/>
      <c r="C11" s="14"/>
      <c r="D11" s="15" t="s">
        <v>13</v>
      </c>
      <c r="E11" s="16"/>
      <c r="F11" s="14"/>
      <c r="G11" s="15" t="s">
        <v>13</v>
      </c>
      <c r="H11" s="17"/>
      <c r="I11" s="18" t="str">
        <f t="shared" si="1"/>
        <v/>
      </c>
      <c r="J11" s="19" t="str">
        <f t="shared" si="0"/>
        <v/>
      </c>
      <c r="K11" s="188"/>
      <c r="L11" s="189"/>
      <c r="M11" s="189"/>
      <c r="N11" s="189"/>
      <c r="O11" s="189"/>
      <c r="P11" s="189"/>
      <c r="Q11" s="189"/>
      <c r="R11" s="189"/>
      <c r="S11" s="189"/>
      <c r="T11" s="189"/>
      <c r="U11" s="189"/>
      <c r="V11" s="190"/>
      <c r="W11" s="170" t="str">
        <f>IFERROR(INDEX(単価表!$C$4:$E$51,MATCH($I11,単価表!$B$4:$B$51,0),MATCH($M$4,単価表!$C$3:$E$3,0)),"")</f>
        <v/>
      </c>
      <c r="X11" s="171"/>
      <c r="Y11" s="171"/>
      <c r="Z11" s="171"/>
      <c r="AA11" s="191"/>
      <c r="AB11" s="170" t="str">
        <f>IFERROR(IF($S$4=0.03,INDEX(単価表!$I$4:$K$51,MATCH($I11,単価表!$B$4:$B$51,0),MATCH($M$4,単価表!$I$3:$K$3,0)),IF(AND($S$4&lt;&gt;"",$I11&lt;&gt;""),0,"")),"")</f>
        <v/>
      </c>
      <c r="AC11" s="171"/>
      <c r="AD11" s="171"/>
      <c r="AE11" s="171"/>
      <c r="AF11" s="172"/>
      <c r="AG11" s="173"/>
      <c r="AH11" s="174"/>
      <c r="AI11" s="174"/>
      <c r="AJ11" s="174"/>
      <c r="AK11" s="174"/>
      <c r="AL11" s="175"/>
    </row>
    <row r="12" spans="1:38" s="2" customFormat="1" ht="32.9" customHeight="1" x14ac:dyDescent="0.2">
      <c r="A12" s="1"/>
      <c r="B12" s="62"/>
      <c r="C12" s="20"/>
      <c r="D12" s="21" t="s">
        <v>13</v>
      </c>
      <c r="E12" s="22"/>
      <c r="F12" s="30"/>
      <c r="G12" s="21" t="s">
        <v>13</v>
      </c>
      <c r="H12" s="23"/>
      <c r="I12" s="24" t="str">
        <f t="shared" si="1"/>
        <v/>
      </c>
      <c r="J12" s="25" t="str">
        <f t="shared" si="0"/>
        <v/>
      </c>
      <c r="K12" s="192"/>
      <c r="L12" s="193"/>
      <c r="M12" s="193"/>
      <c r="N12" s="193"/>
      <c r="O12" s="193"/>
      <c r="P12" s="193"/>
      <c r="Q12" s="193"/>
      <c r="R12" s="193"/>
      <c r="S12" s="193"/>
      <c r="T12" s="193"/>
      <c r="U12" s="193"/>
      <c r="V12" s="194"/>
      <c r="W12" s="195" t="str">
        <f>IFERROR(INDEX(単価表!$C$4:$E$51,MATCH($I12,単価表!$B$4:$B$51,0),MATCH($M$4,単価表!$C$3:$E$3,0)),"")</f>
        <v/>
      </c>
      <c r="X12" s="196"/>
      <c r="Y12" s="196"/>
      <c r="Z12" s="196"/>
      <c r="AA12" s="197"/>
      <c r="AB12" s="198" t="str">
        <f>IFERROR(IF($S$4=0.03,INDEX(単価表!$I$4:$K$51,MATCH($I12,単価表!$B$4:$B$51,0),MATCH($M$4,単価表!$I$3:$K$3,0)),IF(AND($S$4&lt;&gt;"",$I12&lt;&gt;""),0,"")),"")</f>
        <v/>
      </c>
      <c r="AC12" s="199"/>
      <c r="AD12" s="199"/>
      <c r="AE12" s="199"/>
      <c r="AF12" s="200"/>
      <c r="AG12" s="201"/>
      <c r="AH12" s="202"/>
      <c r="AI12" s="202"/>
      <c r="AJ12" s="202"/>
      <c r="AK12" s="202"/>
      <c r="AL12" s="203"/>
    </row>
    <row r="13" spans="1:38" s="2" customFormat="1" ht="32.9" customHeight="1" x14ac:dyDescent="0.2">
      <c r="A13" s="1"/>
      <c r="B13" s="60"/>
      <c r="C13" s="8"/>
      <c r="D13" s="9" t="s">
        <v>13</v>
      </c>
      <c r="E13" s="10"/>
      <c r="F13" s="29"/>
      <c r="G13" s="9" t="s">
        <v>13</v>
      </c>
      <c r="H13" s="11"/>
      <c r="I13" s="12" t="str">
        <f t="shared" si="1"/>
        <v/>
      </c>
      <c r="J13" s="19" t="str">
        <f t="shared" si="0"/>
        <v/>
      </c>
      <c r="K13" s="164"/>
      <c r="L13" s="165"/>
      <c r="M13" s="165"/>
      <c r="N13" s="165"/>
      <c r="O13" s="165"/>
      <c r="P13" s="165"/>
      <c r="Q13" s="165"/>
      <c r="R13" s="165"/>
      <c r="S13" s="165"/>
      <c r="T13" s="165"/>
      <c r="U13" s="165"/>
      <c r="V13" s="166"/>
      <c r="W13" s="167" t="str">
        <f>IFERROR(INDEX(単価表!$C$4:$E$51,MATCH($I13,単価表!$B$4:$B$51,0),MATCH($M$4,単価表!$C$3:$E$3,0)),"")</f>
        <v/>
      </c>
      <c r="X13" s="168"/>
      <c r="Y13" s="168"/>
      <c r="Z13" s="168"/>
      <c r="AA13" s="169"/>
      <c r="AB13" s="167" t="str">
        <f>IFERROR(IF($S$4=0.03,INDEX(単価表!$I$4:$K$51,MATCH($I13,単価表!$B$4:$B$51,0),MATCH($M$4,単価表!$I$3:$K$3,0)),IF(AND($S$4&lt;&gt;"",$I13&lt;&gt;""),0,"")),"")</f>
        <v/>
      </c>
      <c r="AC13" s="168"/>
      <c r="AD13" s="168"/>
      <c r="AE13" s="168"/>
      <c r="AF13" s="184"/>
      <c r="AG13" s="185"/>
      <c r="AH13" s="186"/>
      <c r="AI13" s="186"/>
      <c r="AJ13" s="186"/>
      <c r="AK13" s="186"/>
      <c r="AL13" s="187"/>
    </row>
    <row r="14" spans="1:38" s="2" customFormat="1" ht="32.9" customHeight="1" x14ac:dyDescent="0.2">
      <c r="A14" s="1"/>
      <c r="B14" s="60"/>
      <c r="C14" s="8"/>
      <c r="D14" s="9" t="s">
        <v>13</v>
      </c>
      <c r="E14" s="10"/>
      <c r="F14" s="29"/>
      <c r="G14" s="9" t="s">
        <v>13</v>
      </c>
      <c r="H14" s="11"/>
      <c r="I14" s="12" t="str">
        <f t="shared" si="1"/>
        <v/>
      </c>
      <c r="J14" s="19" t="str">
        <f t="shared" si="0"/>
        <v/>
      </c>
      <c r="K14" s="164"/>
      <c r="L14" s="165"/>
      <c r="M14" s="165"/>
      <c r="N14" s="165"/>
      <c r="O14" s="165"/>
      <c r="P14" s="165"/>
      <c r="Q14" s="165"/>
      <c r="R14" s="165"/>
      <c r="S14" s="165"/>
      <c r="T14" s="165"/>
      <c r="U14" s="165"/>
      <c r="V14" s="166"/>
      <c r="W14" s="167" t="str">
        <f>IFERROR(INDEX(単価表!$C$4:$E$51,MATCH($I14,単価表!$B$4:$B$51,0),MATCH($M$4,単価表!$C$3:$E$3,0)),"")</f>
        <v/>
      </c>
      <c r="X14" s="168"/>
      <c r="Y14" s="168"/>
      <c r="Z14" s="168"/>
      <c r="AA14" s="169"/>
      <c r="AB14" s="167" t="str">
        <f>IFERROR(IF($S$4=0.03,INDEX(単価表!$I$4:$K$51,MATCH($I14,単価表!$B$4:$B$51,0),MATCH($M$4,単価表!$I$3:$K$3,0)),IF(AND($S$4&lt;&gt;"",$I14&lt;&gt;""),0,"")),"")</f>
        <v/>
      </c>
      <c r="AC14" s="168"/>
      <c r="AD14" s="168"/>
      <c r="AE14" s="168"/>
      <c r="AF14" s="184"/>
      <c r="AG14" s="185"/>
      <c r="AH14" s="186"/>
      <c r="AI14" s="186"/>
      <c r="AJ14" s="186"/>
      <c r="AK14" s="186"/>
      <c r="AL14" s="187"/>
    </row>
    <row r="15" spans="1:38" s="2" customFormat="1" ht="32.9" customHeight="1" x14ac:dyDescent="0.2">
      <c r="A15" s="1"/>
      <c r="B15" s="60"/>
      <c r="C15" s="8"/>
      <c r="D15" s="9" t="s">
        <v>13</v>
      </c>
      <c r="E15" s="10"/>
      <c r="F15" s="29"/>
      <c r="G15" s="9" t="s">
        <v>13</v>
      </c>
      <c r="H15" s="11"/>
      <c r="I15" s="12" t="str">
        <f t="shared" si="1"/>
        <v/>
      </c>
      <c r="J15" s="19" t="str">
        <f t="shared" si="0"/>
        <v/>
      </c>
      <c r="K15" s="164"/>
      <c r="L15" s="165"/>
      <c r="M15" s="165"/>
      <c r="N15" s="165"/>
      <c r="O15" s="165"/>
      <c r="P15" s="165"/>
      <c r="Q15" s="165"/>
      <c r="R15" s="165"/>
      <c r="S15" s="165"/>
      <c r="T15" s="165"/>
      <c r="U15" s="165"/>
      <c r="V15" s="166"/>
      <c r="W15" s="167" t="str">
        <f>IFERROR(INDEX(単価表!$C$4:$E$51,MATCH($I15,単価表!$B$4:$B$51,0),MATCH($M$4,単価表!$C$3:$E$3,0)),"")</f>
        <v/>
      </c>
      <c r="X15" s="168"/>
      <c r="Y15" s="168"/>
      <c r="Z15" s="168"/>
      <c r="AA15" s="169"/>
      <c r="AB15" s="167" t="str">
        <f>IFERROR(IF($S$4=0.03,INDEX(単価表!$I$4:$K$51,MATCH($I15,単価表!$B$4:$B$51,0),MATCH($M$4,単価表!$I$3:$K$3,0)),IF(AND($S$4&lt;&gt;"",$I15&lt;&gt;""),0,"")),"")</f>
        <v/>
      </c>
      <c r="AC15" s="168"/>
      <c r="AD15" s="168"/>
      <c r="AE15" s="168"/>
      <c r="AF15" s="184"/>
      <c r="AG15" s="185"/>
      <c r="AH15" s="186"/>
      <c r="AI15" s="186"/>
      <c r="AJ15" s="186"/>
      <c r="AK15" s="186"/>
      <c r="AL15" s="187"/>
    </row>
    <row r="16" spans="1:38" ht="32.9" customHeight="1" thickBot="1" x14ac:dyDescent="0.25">
      <c r="B16" s="63"/>
      <c r="C16" s="14"/>
      <c r="D16" s="15" t="s">
        <v>13</v>
      </c>
      <c r="E16" s="16"/>
      <c r="F16" s="14"/>
      <c r="G16" s="15" t="s">
        <v>13</v>
      </c>
      <c r="H16" s="17"/>
      <c r="I16" s="18" t="str">
        <f t="shared" si="1"/>
        <v/>
      </c>
      <c r="J16" s="26" t="str">
        <f t="shared" si="0"/>
        <v/>
      </c>
      <c r="K16" s="188"/>
      <c r="L16" s="189"/>
      <c r="M16" s="189"/>
      <c r="N16" s="189"/>
      <c r="O16" s="189"/>
      <c r="P16" s="189"/>
      <c r="Q16" s="189"/>
      <c r="R16" s="189"/>
      <c r="S16" s="189"/>
      <c r="T16" s="189"/>
      <c r="U16" s="189"/>
      <c r="V16" s="190"/>
      <c r="W16" s="170" t="str">
        <f>IFERROR(INDEX(単価表!$C$4:$E$51,MATCH($I16,単価表!$B$4:$B$51,0),MATCH($M$4,単価表!$C$3:$E$3,0)),"")</f>
        <v/>
      </c>
      <c r="X16" s="171"/>
      <c r="Y16" s="171"/>
      <c r="Z16" s="171"/>
      <c r="AA16" s="191"/>
      <c r="AB16" s="170" t="str">
        <f>IFERROR(IF($S$4=0.03,INDEX(単価表!$I$4:$K$51,MATCH($I16,単価表!$B$4:$B$51,0),MATCH($M$4,単価表!$I$3:$K$3,0)),IF(AND($S$4&lt;&gt;"",$I16&lt;&gt;""),0,"")),"")</f>
        <v/>
      </c>
      <c r="AC16" s="171"/>
      <c r="AD16" s="171"/>
      <c r="AE16" s="171"/>
      <c r="AF16" s="172"/>
      <c r="AG16" s="173"/>
      <c r="AH16" s="174"/>
      <c r="AI16" s="174"/>
      <c r="AJ16" s="174"/>
      <c r="AK16" s="174"/>
      <c r="AL16" s="175"/>
    </row>
    <row r="17" spans="1:39" ht="32.9" customHeight="1" x14ac:dyDescent="0.2">
      <c r="B17" s="64"/>
      <c r="C17" s="20"/>
      <c r="D17" s="21" t="s">
        <v>13</v>
      </c>
      <c r="E17" s="22"/>
      <c r="F17" s="30"/>
      <c r="G17" s="21" t="s">
        <v>13</v>
      </c>
      <c r="H17" s="23"/>
      <c r="I17" s="24" t="str">
        <f t="shared" si="1"/>
        <v/>
      </c>
      <c r="J17" s="27" t="str">
        <f t="shared" si="0"/>
        <v/>
      </c>
      <c r="K17" s="192"/>
      <c r="L17" s="193"/>
      <c r="M17" s="193"/>
      <c r="N17" s="193"/>
      <c r="O17" s="193"/>
      <c r="P17" s="193"/>
      <c r="Q17" s="193"/>
      <c r="R17" s="193"/>
      <c r="S17" s="193"/>
      <c r="T17" s="193"/>
      <c r="U17" s="193"/>
      <c r="V17" s="194"/>
      <c r="W17" s="195" t="str">
        <f>IFERROR(INDEX(単価表!$C$4:$E$51,MATCH($I17,単価表!$B$4:$B$51,0),MATCH($M$4,単価表!$C$3:$E$3,0)),"")</f>
        <v/>
      </c>
      <c r="X17" s="196"/>
      <c r="Y17" s="196"/>
      <c r="Z17" s="196"/>
      <c r="AA17" s="197"/>
      <c r="AB17" s="198" t="str">
        <f>IFERROR(IF($S$4=0.03,INDEX(単価表!$I$4:$K$51,MATCH($I17,単価表!$B$4:$B$51,0),MATCH($M$4,単価表!$I$3:$K$3,0)),IF(AND($S$4&lt;&gt;"",$I17&lt;&gt;""),0,"")),"")</f>
        <v/>
      </c>
      <c r="AC17" s="199"/>
      <c r="AD17" s="199"/>
      <c r="AE17" s="199"/>
      <c r="AF17" s="200"/>
      <c r="AG17" s="201"/>
      <c r="AH17" s="202"/>
      <c r="AI17" s="202"/>
      <c r="AJ17" s="202"/>
      <c r="AK17" s="202"/>
      <c r="AL17" s="203"/>
    </row>
    <row r="18" spans="1:39" ht="32.9" customHeight="1" x14ac:dyDescent="0.2">
      <c r="B18" s="60"/>
      <c r="C18" s="8"/>
      <c r="D18" s="9" t="s">
        <v>13</v>
      </c>
      <c r="E18" s="10"/>
      <c r="F18" s="29"/>
      <c r="G18" s="9" t="s">
        <v>13</v>
      </c>
      <c r="H18" s="11"/>
      <c r="I18" s="12" t="str">
        <f t="shared" si="1"/>
        <v/>
      </c>
      <c r="J18" s="19" t="str">
        <f t="shared" si="0"/>
        <v/>
      </c>
      <c r="K18" s="164"/>
      <c r="L18" s="165"/>
      <c r="M18" s="165"/>
      <c r="N18" s="165"/>
      <c r="O18" s="165"/>
      <c r="P18" s="165"/>
      <c r="Q18" s="165"/>
      <c r="R18" s="165"/>
      <c r="S18" s="165"/>
      <c r="T18" s="165"/>
      <c r="U18" s="165"/>
      <c r="V18" s="166"/>
      <c r="W18" s="167" t="str">
        <f>IFERROR(INDEX(単価表!$C$4:$E$51,MATCH($I18,単価表!$B$4:$B$51,0),MATCH($M$4,単価表!$C$3:$E$3,0)),"")</f>
        <v/>
      </c>
      <c r="X18" s="168"/>
      <c r="Y18" s="168"/>
      <c r="Z18" s="168"/>
      <c r="AA18" s="169"/>
      <c r="AB18" s="167" t="str">
        <f>IFERROR(IF($S$4=0.03,INDEX(単価表!$I$4:$K$51,MATCH($I18,単価表!$B$4:$B$51,0),MATCH($M$4,単価表!$I$3:$K$3,0)),IF(AND($S$4&lt;&gt;"",$I18&lt;&gt;""),0,"")),"")</f>
        <v/>
      </c>
      <c r="AC18" s="168"/>
      <c r="AD18" s="168"/>
      <c r="AE18" s="168"/>
      <c r="AF18" s="184"/>
      <c r="AG18" s="185"/>
      <c r="AH18" s="186"/>
      <c r="AI18" s="186"/>
      <c r="AJ18" s="186"/>
      <c r="AK18" s="186"/>
      <c r="AL18" s="187"/>
    </row>
    <row r="19" spans="1:39" ht="32.9" customHeight="1" x14ac:dyDescent="0.2">
      <c r="B19" s="60"/>
      <c r="C19" s="8"/>
      <c r="D19" s="9" t="s">
        <v>13</v>
      </c>
      <c r="E19" s="10"/>
      <c r="F19" s="29"/>
      <c r="G19" s="9" t="s">
        <v>13</v>
      </c>
      <c r="H19" s="11"/>
      <c r="I19" s="12" t="str">
        <f t="shared" si="1"/>
        <v/>
      </c>
      <c r="J19" s="19" t="str">
        <f t="shared" si="0"/>
        <v/>
      </c>
      <c r="K19" s="164"/>
      <c r="L19" s="165"/>
      <c r="M19" s="165"/>
      <c r="N19" s="165"/>
      <c r="O19" s="165"/>
      <c r="P19" s="165"/>
      <c r="Q19" s="165"/>
      <c r="R19" s="165"/>
      <c r="S19" s="165"/>
      <c r="T19" s="165"/>
      <c r="U19" s="165"/>
      <c r="V19" s="166"/>
      <c r="W19" s="167" t="str">
        <f>IFERROR(INDEX(単価表!$C$4:$E$51,MATCH($I19,単価表!$B$4:$B$51,0),MATCH($M$4,単価表!$C$3:$E$3,0)),"")</f>
        <v/>
      </c>
      <c r="X19" s="168"/>
      <c r="Y19" s="168"/>
      <c r="Z19" s="168"/>
      <c r="AA19" s="169"/>
      <c r="AB19" s="167" t="str">
        <f>IFERROR(IF($S$4=0.03,INDEX(単価表!$I$4:$K$51,MATCH($I19,単価表!$B$4:$B$51,0),MATCH($M$4,単価表!$I$3:$K$3,0)),IF(AND($S$4&lt;&gt;"",$I19&lt;&gt;""),0,"")),"")</f>
        <v/>
      </c>
      <c r="AC19" s="168"/>
      <c r="AD19" s="168"/>
      <c r="AE19" s="168"/>
      <c r="AF19" s="184"/>
      <c r="AG19" s="185"/>
      <c r="AH19" s="186"/>
      <c r="AI19" s="186"/>
      <c r="AJ19" s="186"/>
      <c r="AK19" s="186"/>
      <c r="AL19" s="187"/>
    </row>
    <row r="20" spans="1:39" ht="32.9" customHeight="1" x14ac:dyDescent="0.2">
      <c r="B20" s="60"/>
      <c r="C20" s="8"/>
      <c r="D20" s="9" t="s">
        <v>13</v>
      </c>
      <c r="E20" s="10"/>
      <c r="F20" s="29"/>
      <c r="G20" s="9" t="s">
        <v>13</v>
      </c>
      <c r="H20" s="11"/>
      <c r="I20" s="12" t="str">
        <f t="shared" si="1"/>
        <v/>
      </c>
      <c r="J20" s="19" t="str">
        <f t="shared" si="0"/>
        <v/>
      </c>
      <c r="K20" s="164"/>
      <c r="L20" s="165"/>
      <c r="M20" s="165"/>
      <c r="N20" s="165"/>
      <c r="O20" s="165"/>
      <c r="P20" s="165"/>
      <c r="Q20" s="165"/>
      <c r="R20" s="165"/>
      <c r="S20" s="165"/>
      <c r="T20" s="165"/>
      <c r="U20" s="165"/>
      <c r="V20" s="166"/>
      <c r="W20" s="167" t="str">
        <f>IFERROR(INDEX(単価表!$C$4:$E$51,MATCH($I20,単価表!$B$4:$B$51,0),MATCH($M$4,単価表!$C$3:$E$3,0)),"")</f>
        <v/>
      </c>
      <c r="X20" s="168"/>
      <c r="Y20" s="168"/>
      <c r="Z20" s="168"/>
      <c r="AA20" s="169"/>
      <c r="AB20" s="167" t="str">
        <f>IFERROR(IF($S$4=0.03,INDEX(単価表!$I$4:$K$51,MATCH($I20,単価表!$B$4:$B$51,0),MATCH($M$4,単価表!$I$3:$K$3,0)),IF(AND($S$4&lt;&gt;"",$I20&lt;&gt;""),0,"")),"")</f>
        <v/>
      </c>
      <c r="AC20" s="168"/>
      <c r="AD20" s="168"/>
      <c r="AE20" s="168"/>
      <c r="AF20" s="184"/>
      <c r="AG20" s="185"/>
      <c r="AH20" s="186"/>
      <c r="AI20" s="186"/>
      <c r="AJ20" s="186"/>
      <c r="AK20" s="186"/>
      <c r="AL20" s="187"/>
    </row>
    <row r="21" spans="1:39" ht="32.9" customHeight="1" thickBot="1" x14ac:dyDescent="0.25">
      <c r="B21" s="63"/>
      <c r="C21" s="28"/>
      <c r="D21" s="15" t="s">
        <v>13</v>
      </c>
      <c r="E21" s="16"/>
      <c r="F21" s="14"/>
      <c r="G21" s="15" t="s">
        <v>13</v>
      </c>
      <c r="H21" s="17"/>
      <c r="I21" s="18" t="str">
        <f t="shared" si="1"/>
        <v/>
      </c>
      <c r="J21" s="26" t="str">
        <f t="shared" si="0"/>
        <v/>
      </c>
      <c r="K21" s="188"/>
      <c r="L21" s="189"/>
      <c r="M21" s="189"/>
      <c r="N21" s="189"/>
      <c r="O21" s="189"/>
      <c r="P21" s="189"/>
      <c r="Q21" s="189"/>
      <c r="R21" s="189"/>
      <c r="S21" s="189"/>
      <c r="T21" s="189"/>
      <c r="U21" s="189"/>
      <c r="V21" s="190"/>
      <c r="W21" s="170" t="str">
        <f>IFERROR(INDEX(単価表!$C$4:$E$51,MATCH($I21,単価表!$B$4:$B$51,0),MATCH($M$4,単価表!$C$3:$E$3,0)),"")</f>
        <v/>
      </c>
      <c r="X21" s="171"/>
      <c r="Y21" s="171"/>
      <c r="Z21" s="171"/>
      <c r="AA21" s="191"/>
      <c r="AB21" s="170" t="str">
        <f>IFERROR(IF($S$4=0.03,INDEX(単価表!$I$4:$K$51,MATCH($I21,単価表!$B$4:$B$51,0),MATCH($M$4,単価表!$I$3:$K$3,0)),IF(AND($S$4&lt;&gt;"",$I21&lt;&gt;""),0,"")),"")</f>
        <v/>
      </c>
      <c r="AC21" s="171"/>
      <c r="AD21" s="171"/>
      <c r="AE21" s="171"/>
      <c r="AF21" s="172"/>
      <c r="AG21" s="173"/>
      <c r="AH21" s="174"/>
      <c r="AI21" s="174"/>
      <c r="AJ21" s="174"/>
      <c r="AK21" s="174"/>
      <c r="AL21" s="175"/>
    </row>
    <row r="22" spans="1:39" ht="32.9" customHeight="1" x14ac:dyDescent="0.2">
      <c r="B22" s="64"/>
      <c r="C22" s="20"/>
      <c r="D22" s="21" t="s">
        <v>13</v>
      </c>
      <c r="E22" s="22"/>
      <c r="F22" s="30"/>
      <c r="G22" s="21" t="s">
        <v>13</v>
      </c>
      <c r="H22" s="23"/>
      <c r="I22" s="24" t="str">
        <f t="shared" si="1"/>
        <v/>
      </c>
      <c r="J22" s="27" t="str">
        <f t="shared" si="0"/>
        <v/>
      </c>
      <c r="K22" s="192"/>
      <c r="L22" s="193"/>
      <c r="M22" s="193"/>
      <c r="N22" s="193"/>
      <c r="O22" s="193"/>
      <c r="P22" s="193"/>
      <c r="Q22" s="193"/>
      <c r="R22" s="193"/>
      <c r="S22" s="193"/>
      <c r="T22" s="193"/>
      <c r="U22" s="193"/>
      <c r="V22" s="194"/>
      <c r="W22" s="195" t="str">
        <f>IFERROR(INDEX(単価表!$C$4:$E$51,MATCH($I22,単価表!$B$4:$B$51,0),MATCH($M$4,単価表!$C$3:$E$3,0)),"")</f>
        <v/>
      </c>
      <c r="X22" s="196"/>
      <c r="Y22" s="196"/>
      <c r="Z22" s="196"/>
      <c r="AA22" s="197"/>
      <c r="AB22" s="198" t="str">
        <f>IFERROR(IF($S$4=0.03,INDEX(単価表!$I$4:$K$51,MATCH($I22,単価表!$B$4:$B$51,0),MATCH($M$4,単価表!$I$3:$K$3,0)),IF(AND($S$4&lt;&gt;"",$I22&lt;&gt;""),0,"")),"")</f>
        <v/>
      </c>
      <c r="AC22" s="199"/>
      <c r="AD22" s="199"/>
      <c r="AE22" s="199"/>
      <c r="AF22" s="200"/>
      <c r="AG22" s="201"/>
      <c r="AH22" s="202"/>
      <c r="AI22" s="202"/>
      <c r="AJ22" s="202"/>
      <c r="AK22" s="202"/>
      <c r="AL22" s="203"/>
    </row>
    <row r="23" spans="1:39" ht="32.9" customHeight="1" x14ac:dyDescent="0.2">
      <c r="B23" s="60"/>
      <c r="C23" s="8"/>
      <c r="D23" s="9" t="s">
        <v>13</v>
      </c>
      <c r="E23" s="10"/>
      <c r="F23" s="29"/>
      <c r="G23" s="9" t="s">
        <v>13</v>
      </c>
      <c r="H23" s="11"/>
      <c r="I23" s="12" t="str">
        <f t="shared" si="1"/>
        <v/>
      </c>
      <c r="J23" s="19" t="str">
        <f t="shared" si="0"/>
        <v/>
      </c>
      <c r="K23" s="164"/>
      <c r="L23" s="165"/>
      <c r="M23" s="165"/>
      <c r="N23" s="165"/>
      <c r="O23" s="165"/>
      <c r="P23" s="165"/>
      <c r="Q23" s="165"/>
      <c r="R23" s="165"/>
      <c r="S23" s="165"/>
      <c r="T23" s="165"/>
      <c r="U23" s="165"/>
      <c r="V23" s="166"/>
      <c r="W23" s="167" t="str">
        <f>IFERROR(INDEX(単価表!$C$4:$E$51,MATCH($I23,単価表!$B$4:$B$51,0),MATCH($M$4,単価表!$C$3:$E$3,0)),"")</f>
        <v/>
      </c>
      <c r="X23" s="168"/>
      <c r="Y23" s="168"/>
      <c r="Z23" s="168"/>
      <c r="AA23" s="169"/>
      <c r="AB23" s="167" t="str">
        <f>IFERROR(IF($S$4=0.03,INDEX(単価表!$I$4:$K$51,MATCH($I23,単価表!$B$4:$B$51,0),MATCH($M$4,単価表!$I$3:$K$3,0)),IF(AND($S$4&lt;&gt;"",$I23&lt;&gt;""),0,"")),"")</f>
        <v/>
      </c>
      <c r="AC23" s="168"/>
      <c r="AD23" s="168"/>
      <c r="AE23" s="168"/>
      <c r="AF23" s="184"/>
      <c r="AG23" s="185"/>
      <c r="AH23" s="186"/>
      <c r="AI23" s="186"/>
      <c r="AJ23" s="186"/>
      <c r="AK23" s="186"/>
      <c r="AL23" s="187"/>
    </row>
    <row r="24" spans="1:39" ht="32.9" customHeight="1" x14ac:dyDescent="0.2">
      <c r="B24" s="60"/>
      <c r="C24" s="8"/>
      <c r="D24" s="9" t="s">
        <v>13</v>
      </c>
      <c r="E24" s="10"/>
      <c r="F24" s="29"/>
      <c r="G24" s="9" t="s">
        <v>13</v>
      </c>
      <c r="H24" s="11"/>
      <c r="I24" s="12" t="str">
        <f t="shared" si="1"/>
        <v/>
      </c>
      <c r="J24" s="19" t="str">
        <f t="shared" si="0"/>
        <v/>
      </c>
      <c r="K24" s="164"/>
      <c r="L24" s="165"/>
      <c r="M24" s="165"/>
      <c r="N24" s="165"/>
      <c r="O24" s="165"/>
      <c r="P24" s="165"/>
      <c r="Q24" s="165"/>
      <c r="R24" s="165"/>
      <c r="S24" s="165"/>
      <c r="T24" s="165"/>
      <c r="U24" s="165"/>
      <c r="V24" s="166"/>
      <c r="W24" s="167" t="str">
        <f>IFERROR(INDEX(単価表!$C$4:$E$51,MATCH($I24,単価表!$B$4:$B$51,0),MATCH($M$4,単価表!$C$3:$E$3,0)),"")</f>
        <v/>
      </c>
      <c r="X24" s="168"/>
      <c r="Y24" s="168"/>
      <c r="Z24" s="168"/>
      <c r="AA24" s="169"/>
      <c r="AB24" s="167" t="str">
        <f>IFERROR(IF($S$4=0.03,INDEX(単価表!$I$4:$K$51,MATCH($I24,単価表!$B$4:$B$51,0),MATCH($M$4,単価表!$I$3:$K$3,0)),IF(AND($S$4&lt;&gt;"",$I24&lt;&gt;""),0,"")),"")</f>
        <v/>
      </c>
      <c r="AC24" s="168"/>
      <c r="AD24" s="168"/>
      <c r="AE24" s="168"/>
      <c r="AF24" s="184"/>
      <c r="AG24" s="185"/>
      <c r="AH24" s="186"/>
      <c r="AI24" s="186"/>
      <c r="AJ24" s="186"/>
      <c r="AK24" s="186"/>
      <c r="AL24" s="187"/>
    </row>
    <row r="25" spans="1:39" ht="32.9" customHeight="1" x14ac:dyDescent="0.2">
      <c r="B25" s="60"/>
      <c r="C25" s="8"/>
      <c r="D25" s="9" t="s">
        <v>13</v>
      </c>
      <c r="E25" s="10"/>
      <c r="F25" s="29"/>
      <c r="G25" s="9" t="s">
        <v>13</v>
      </c>
      <c r="H25" s="11"/>
      <c r="I25" s="12" t="str">
        <f t="shared" si="1"/>
        <v/>
      </c>
      <c r="J25" s="19" t="str">
        <f t="shared" si="0"/>
        <v/>
      </c>
      <c r="K25" s="164"/>
      <c r="L25" s="165"/>
      <c r="M25" s="165"/>
      <c r="N25" s="165"/>
      <c r="O25" s="165"/>
      <c r="P25" s="165"/>
      <c r="Q25" s="165"/>
      <c r="R25" s="165"/>
      <c r="S25" s="165"/>
      <c r="T25" s="165"/>
      <c r="U25" s="165"/>
      <c r="V25" s="166"/>
      <c r="W25" s="167" t="str">
        <f>IFERROR(INDEX(単価表!$C$4:$E$51,MATCH($I25,単価表!$B$4:$B$51,0),MATCH($M$4,単価表!$C$3:$E$3,0)),"")</f>
        <v/>
      </c>
      <c r="X25" s="168"/>
      <c r="Y25" s="168"/>
      <c r="Z25" s="168"/>
      <c r="AA25" s="169"/>
      <c r="AB25" s="167" t="str">
        <f>IFERROR(IF($S$4=0.03,INDEX(単価表!$I$4:$K$51,MATCH($I25,単価表!$B$4:$B$51,0),MATCH($M$4,単価表!$I$3:$K$3,0)),IF(AND($S$4&lt;&gt;"",$I25&lt;&gt;""),0,"")),"")</f>
        <v/>
      </c>
      <c r="AC25" s="168"/>
      <c r="AD25" s="168"/>
      <c r="AE25" s="168"/>
      <c r="AF25" s="184"/>
      <c r="AG25" s="185"/>
      <c r="AH25" s="186"/>
      <c r="AI25" s="186"/>
      <c r="AJ25" s="186"/>
      <c r="AK25" s="186"/>
      <c r="AL25" s="187"/>
    </row>
    <row r="26" spans="1:39" ht="32.9" customHeight="1" thickBot="1" x14ac:dyDescent="0.25">
      <c r="B26" s="63"/>
      <c r="C26" s="8"/>
      <c r="D26" s="9" t="s">
        <v>13</v>
      </c>
      <c r="E26" s="10"/>
      <c r="F26" s="29"/>
      <c r="G26" s="9" t="s">
        <v>13</v>
      </c>
      <c r="H26" s="11"/>
      <c r="I26" s="18" t="str">
        <f t="shared" si="1"/>
        <v/>
      </c>
      <c r="J26" s="26" t="str">
        <f t="shared" si="0"/>
        <v/>
      </c>
      <c r="K26" s="164"/>
      <c r="L26" s="165"/>
      <c r="M26" s="165"/>
      <c r="N26" s="165"/>
      <c r="O26" s="165"/>
      <c r="P26" s="165"/>
      <c r="Q26" s="165"/>
      <c r="R26" s="165"/>
      <c r="S26" s="165"/>
      <c r="T26" s="165"/>
      <c r="U26" s="165"/>
      <c r="V26" s="166"/>
      <c r="W26" s="167" t="str">
        <f>IFERROR(INDEX(単価表!$C$4:$E$51,MATCH($I26,単価表!$B$4:$B$51,0),MATCH($M$4,単価表!$C$3:$E$3,0)),"")</f>
        <v/>
      </c>
      <c r="X26" s="168"/>
      <c r="Y26" s="168"/>
      <c r="Z26" s="168"/>
      <c r="AA26" s="169"/>
      <c r="AB26" s="170" t="str">
        <f>IFERROR(IF($S$4=0.03,INDEX(単価表!$I$4:$K$51,MATCH($I26,単価表!$B$4:$B$51,0),MATCH($M$4,単価表!$I$3:$K$3,0)),IF(AND($S$4&lt;&gt;"",$I26&lt;&gt;""),0,"")),"")</f>
        <v/>
      </c>
      <c r="AC26" s="171"/>
      <c r="AD26" s="171"/>
      <c r="AE26" s="171"/>
      <c r="AF26" s="172"/>
      <c r="AG26" s="173"/>
      <c r="AH26" s="174"/>
      <c r="AI26" s="174"/>
      <c r="AJ26" s="174"/>
      <c r="AK26" s="174"/>
      <c r="AL26" s="175"/>
    </row>
    <row r="27" spans="1:39" ht="38.15" customHeight="1" thickBot="1" x14ac:dyDescent="0.25">
      <c r="B27" s="176" t="s">
        <v>14</v>
      </c>
      <c r="C27" s="177"/>
      <c r="D27" s="177"/>
      <c r="E27" s="177"/>
      <c r="F27" s="178" t="str">
        <f>IF(COUNT(I7:I26)=0,"",COUNT(I7:I26))</f>
        <v/>
      </c>
      <c r="G27" s="178"/>
      <c r="H27" s="35" t="s">
        <v>15</v>
      </c>
      <c r="I27" s="51" t="str">
        <f>IF(SUM(I7:I26)=0,"",SUM(I7:I26))</f>
        <v/>
      </c>
      <c r="J27" s="36" t="s">
        <v>16</v>
      </c>
      <c r="K27" s="231"/>
      <c r="L27" s="232"/>
      <c r="M27" s="232"/>
      <c r="N27" s="232"/>
      <c r="O27" s="232"/>
      <c r="P27" s="232"/>
      <c r="Q27" s="232"/>
      <c r="R27" s="232"/>
      <c r="S27" s="232"/>
      <c r="T27" s="232"/>
      <c r="U27" s="232"/>
      <c r="V27" s="233"/>
      <c r="W27" s="179" t="str">
        <f>IF(I27="","",SUM(W7:AA26))</f>
        <v/>
      </c>
      <c r="X27" s="180"/>
      <c r="Y27" s="180"/>
      <c r="Z27" s="180"/>
      <c r="AA27" s="181"/>
      <c r="AB27" s="179" t="str">
        <f>IF(I27="","",SUM(AB7:AF26))</f>
        <v/>
      </c>
      <c r="AC27" s="180"/>
      <c r="AD27" s="180"/>
      <c r="AE27" s="180"/>
      <c r="AF27" s="182"/>
      <c r="AG27" s="183"/>
      <c r="AH27" s="183"/>
      <c r="AI27" s="183"/>
      <c r="AJ27" s="183"/>
      <c r="AK27" s="183"/>
      <c r="AL27" s="183"/>
      <c r="AM27"/>
    </row>
    <row r="28" spans="1:39" ht="36" customHeight="1" x14ac:dyDescent="0.2">
      <c r="B28" s="144" t="s">
        <v>32</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row>
    <row r="29" spans="1:39" ht="6" customHeight="1" thickBot="1" x14ac:dyDescent="0.25">
      <c r="B29" s="34"/>
      <c r="C29" s="34"/>
      <c r="D29" s="34"/>
      <c r="E29" s="34"/>
      <c r="F29" s="34"/>
      <c r="G29" s="34"/>
      <c r="H29" s="37"/>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row>
    <row r="30" spans="1:39" ht="16.5" customHeight="1" thickTop="1" x14ac:dyDescent="0.2">
      <c r="A30" s="58"/>
      <c r="B30" s="152" t="s">
        <v>17</v>
      </c>
      <c r="C30" s="153"/>
      <c r="D30" s="153"/>
      <c r="E30" s="153"/>
      <c r="F30" s="156"/>
      <c r="G30" s="156"/>
      <c r="H30" s="158" t="s">
        <v>15</v>
      </c>
      <c r="I30" s="160"/>
      <c r="J30" s="162" t="s">
        <v>16</v>
      </c>
      <c r="K30" s="225"/>
      <c r="L30" s="226"/>
      <c r="M30" s="226"/>
      <c r="N30" s="226"/>
      <c r="O30" s="226"/>
      <c r="P30" s="226"/>
      <c r="Q30" s="226"/>
      <c r="R30" s="226"/>
      <c r="S30" s="226"/>
      <c r="T30" s="226"/>
      <c r="U30" s="226"/>
      <c r="V30" s="227"/>
      <c r="W30" s="135" t="s">
        <v>31</v>
      </c>
      <c r="X30" s="136"/>
      <c r="Y30" s="136"/>
      <c r="Z30" s="136"/>
      <c r="AA30" s="137"/>
      <c r="AB30" s="138" t="s">
        <v>30</v>
      </c>
      <c r="AC30" s="139"/>
      <c r="AD30" s="139"/>
      <c r="AE30" s="139"/>
      <c r="AF30" s="140"/>
      <c r="AG30" s="141" t="s">
        <v>29</v>
      </c>
      <c r="AH30" s="142"/>
      <c r="AI30" s="142"/>
      <c r="AJ30" s="142"/>
      <c r="AK30" s="142"/>
      <c r="AL30" s="143"/>
    </row>
    <row r="31" spans="1:39" ht="28.5" customHeight="1" x14ac:dyDescent="0.2">
      <c r="A31" s="58"/>
      <c r="B31" s="154"/>
      <c r="C31" s="155"/>
      <c r="D31" s="155"/>
      <c r="E31" s="155"/>
      <c r="F31" s="157"/>
      <c r="G31" s="157"/>
      <c r="H31" s="159"/>
      <c r="I31" s="161"/>
      <c r="J31" s="163"/>
      <c r="K31" s="228"/>
      <c r="L31" s="229"/>
      <c r="M31" s="229"/>
      <c r="N31" s="229"/>
      <c r="O31" s="229"/>
      <c r="P31" s="229"/>
      <c r="Q31" s="229"/>
      <c r="R31" s="229"/>
      <c r="S31" s="229"/>
      <c r="T31" s="229"/>
      <c r="U31" s="229"/>
      <c r="V31" s="230"/>
      <c r="W31" s="145"/>
      <c r="X31" s="146"/>
      <c r="Y31" s="146"/>
      <c r="Z31" s="146"/>
      <c r="AA31" s="147"/>
      <c r="AB31" s="145"/>
      <c r="AC31" s="146"/>
      <c r="AD31" s="146"/>
      <c r="AE31" s="146"/>
      <c r="AF31" s="148"/>
      <c r="AG31" s="149" t="str">
        <f>IF(OR(W31="",AB31=""),"",W31-AB31)</f>
        <v/>
      </c>
      <c r="AH31" s="150"/>
      <c r="AI31" s="150"/>
      <c r="AJ31" s="150"/>
      <c r="AK31" s="150"/>
      <c r="AL31" s="151"/>
      <c r="AM31" s="59"/>
    </row>
    <row r="32" spans="1:39" ht="43.5" customHeight="1" thickBot="1" x14ac:dyDescent="0.25">
      <c r="A32" s="58"/>
      <c r="B32" s="128" t="s">
        <v>28</v>
      </c>
      <c r="C32" s="129"/>
      <c r="D32" s="129"/>
      <c r="E32" s="129"/>
      <c r="F32" s="129"/>
      <c r="G32" s="129"/>
      <c r="H32" s="129"/>
      <c r="I32" s="129"/>
      <c r="J32" s="129"/>
      <c r="K32" s="130" t="s">
        <v>33</v>
      </c>
      <c r="L32" s="130"/>
      <c r="M32" s="130"/>
      <c r="N32" s="130"/>
      <c r="O32" s="130"/>
      <c r="P32" s="130"/>
      <c r="Q32" s="130"/>
      <c r="R32" s="130"/>
      <c r="S32" s="130"/>
      <c r="T32" s="130"/>
      <c r="U32" s="130"/>
      <c r="V32" s="131"/>
      <c r="W32" s="131"/>
      <c r="X32" s="131"/>
      <c r="Y32" s="131"/>
      <c r="Z32" s="131"/>
      <c r="AA32" s="131"/>
      <c r="AB32" s="131"/>
      <c r="AC32" s="131"/>
      <c r="AD32" s="131"/>
      <c r="AE32" s="131"/>
      <c r="AF32" s="131"/>
      <c r="AG32" s="131"/>
      <c r="AH32" s="132" t="s">
        <v>19</v>
      </c>
      <c r="AI32" s="132"/>
      <c r="AJ32" s="132"/>
      <c r="AK32" s="39"/>
      <c r="AL32" s="40"/>
      <c r="AM32" s="59"/>
    </row>
    <row r="33" spans="2:39" ht="6.75" customHeight="1" thickTop="1" x14ac:dyDescent="0.2">
      <c r="B33" s="41"/>
      <c r="C33" s="41"/>
      <c r="D33" s="41"/>
      <c r="E33" s="41"/>
      <c r="F33" s="41"/>
      <c r="G33" s="42"/>
      <c r="H33" s="42"/>
      <c r="I33" s="42"/>
      <c r="J33" s="42"/>
      <c r="K33" s="42"/>
      <c r="L33" s="42"/>
      <c r="M33" s="38"/>
      <c r="N33" s="38"/>
      <c r="O33" s="38"/>
      <c r="P33" s="38"/>
      <c r="Q33" s="38"/>
      <c r="R33" s="38"/>
      <c r="S33" s="38"/>
      <c r="T33" s="38"/>
      <c r="U33" s="38"/>
      <c r="V33" s="38"/>
      <c r="W33" s="38"/>
      <c r="X33" s="38"/>
      <c r="Y33" s="38"/>
      <c r="Z33" s="38"/>
      <c r="AA33" s="38"/>
      <c r="AB33" s="38"/>
      <c r="AC33" s="38"/>
      <c r="AD33" s="38"/>
      <c r="AE33" s="38"/>
      <c r="AF33" s="38"/>
      <c r="AG33" s="38"/>
      <c r="AH33" s="32"/>
      <c r="AI33" s="38"/>
      <c r="AJ33" s="38"/>
      <c r="AK33" s="38"/>
      <c r="AL33" s="38"/>
      <c r="AM33" s="1"/>
    </row>
  </sheetData>
  <sheetProtection sheet="1" scenarios="1" selectLockedCells="1"/>
  <mergeCells count="129">
    <mergeCell ref="K30:V31"/>
    <mergeCell ref="K27:V27"/>
    <mergeCell ref="AC2:AE2"/>
    <mergeCell ref="AF2:AG2"/>
    <mergeCell ref="AH2:AJ2"/>
    <mergeCell ref="AK2:AL2"/>
    <mergeCell ref="C3:J3"/>
    <mergeCell ref="K3:L3"/>
    <mergeCell ref="X3:AB3"/>
    <mergeCell ref="C4:D4"/>
    <mergeCell ref="K4:L4"/>
    <mergeCell ref="M4:P4"/>
    <mergeCell ref="Q4:R4"/>
    <mergeCell ref="S4:V4"/>
    <mergeCell ref="H2:AB2"/>
    <mergeCell ref="X4:AB4"/>
    <mergeCell ref="AC4:AL4"/>
    <mergeCell ref="K7:V7"/>
    <mergeCell ref="W7:AA7"/>
    <mergeCell ref="AB7:AF7"/>
    <mergeCell ref="AG7:AL7"/>
    <mergeCell ref="K8:V8"/>
    <mergeCell ref="W8:AA8"/>
    <mergeCell ref="AB8:AF8"/>
    <mergeCell ref="B5:B6"/>
    <mergeCell ref="C5:J5"/>
    <mergeCell ref="K5:V6"/>
    <mergeCell ref="W5:AA6"/>
    <mergeCell ref="AB5:AF6"/>
    <mergeCell ref="AG5:AL6"/>
    <mergeCell ref="C6:E6"/>
    <mergeCell ref="F6:H6"/>
    <mergeCell ref="I6:J6"/>
    <mergeCell ref="AG8:AL8"/>
    <mergeCell ref="K9:V9"/>
    <mergeCell ref="W9:AA9"/>
    <mergeCell ref="AB9:AF9"/>
    <mergeCell ref="AG9:AL9"/>
    <mergeCell ref="K10:V10"/>
    <mergeCell ref="W10:AA10"/>
    <mergeCell ref="AB10:AF10"/>
    <mergeCell ref="AG10:AL10"/>
    <mergeCell ref="K11:V11"/>
    <mergeCell ref="W11:AA11"/>
    <mergeCell ref="AB11:AF11"/>
    <mergeCell ref="AG11:AL11"/>
    <mergeCell ref="K12:V12"/>
    <mergeCell ref="W12:AA12"/>
    <mergeCell ref="AB12:AF12"/>
    <mergeCell ref="AG12:AL12"/>
    <mergeCell ref="K13:V13"/>
    <mergeCell ref="W13:AA13"/>
    <mergeCell ref="AB13:AF13"/>
    <mergeCell ref="AG13:AL13"/>
    <mergeCell ref="K14:V14"/>
    <mergeCell ref="W14:AA14"/>
    <mergeCell ref="AB14:AF14"/>
    <mergeCell ref="AG14:AL14"/>
    <mergeCell ref="K15:V15"/>
    <mergeCell ref="W15:AA15"/>
    <mergeCell ref="AB15:AF15"/>
    <mergeCell ref="AG15:AL15"/>
    <mergeCell ref="K16:V16"/>
    <mergeCell ref="W16:AA16"/>
    <mergeCell ref="AB16:AF16"/>
    <mergeCell ref="AG16:AL16"/>
    <mergeCell ref="K17:V17"/>
    <mergeCell ref="W17:AA17"/>
    <mergeCell ref="AB17:AF17"/>
    <mergeCell ref="AG17:AL17"/>
    <mergeCell ref="K18:V18"/>
    <mergeCell ref="W18:AA18"/>
    <mergeCell ref="AB18:AF18"/>
    <mergeCell ref="AG18:AL18"/>
    <mergeCell ref="K19:V19"/>
    <mergeCell ref="W19:AA19"/>
    <mergeCell ref="AB19:AF19"/>
    <mergeCell ref="AG19:AL19"/>
    <mergeCell ref="K20:V20"/>
    <mergeCell ref="W20:AA20"/>
    <mergeCell ref="AB20:AF20"/>
    <mergeCell ref="AG20:AL20"/>
    <mergeCell ref="K21:V21"/>
    <mergeCell ref="W21:AA21"/>
    <mergeCell ref="AB21:AF21"/>
    <mergeCell ref="AG21:AL21"/>
    <mergeCell ref="K22:V22"/>
    <mergeCell ref="W22:AA22"/>
    <mergeCell ref="AB22:AF22"/>
    <mergeCell ref="AG22:AL22"/>
    <mergeCell ref="W27:AA27"/>
    <mergeCell ref="AB27:AF27"/>
    <mergeCell ref="AG27:AL27"/>
    <mergeCell ref="K23:V23"/>
    <mergeCell ref="W23:AA23"/>
    <mergeCell ref="AB23:AF23"/>
    <mergeCell ref="AG23:AL23"/>
    <mergeCell ref="K24:V24"/>
    <mergeCell ref="W24:AA24"/>
    <mergeCell ref="AB24:AF24"/>
    <mergeCell ref="AG24:AL24"/>
    <mergeCell ref="K25:V25"/>
    <mergeCell ref="W25:AA25"/>
    <mergeCell ref="AB25:AF25"/>
    <mergeCell ref="AG25:AL25"/>
    <mergeCell ref="B32:J32"/>
    <mergeCell ref="K32:U32"/>
    <mergeCell ref="V32:AG32"/>
    <mergeCell ref="AH32:AJ32"/>
    <mergeCell ref="G4:H4"/>
    <mergeCell ref="E4:F4"/>
    <mergeCell ref="W30:AA30"/>
    <mergeCell ref="AB30:AF30"/>
    <mergeCell ref="AG30:AL30"/>
    <mergeCell ref="B28:AL28"/>
    <mergeCell ref="W31:AA31"/>
    <mergeCell ref="AB31:AF31"/>
    <mergeCell ref="AG31:AL31"/>
    <mergeCell ref="B30:E31"/>
    <mergeCell ref="F30:G31"/>
    <mergeCell ref="H30:H31"/>
    <mergeCell ref="I30:I31"/>
    <mergeCell ref="J30:J31"/>
    <mergeCell ref="K26:V26"/>
    <mergeCell ref="W26:AA26"/>
    <mergeCell ref="AB26:AF26"/>
    <mergeCell ref="AG26:AL26"/>
    <mergeCell ref="B27:E27"/>
    <mergeCell ref="F27:G27"/>
  </mergeCells>
  <phoneticPr fontId="2"/>
  <dataValidations count="9">
    <dataValidation type="list" allowBlank="1" showInputMessage="1" showErrorMessage="1" sqref="M4:P4" xr:uid="{B6DE7270-0936-4C11-AFF0-8F6C828BF234}">
      <formula1>"区分A,区分B,区分C"</formula1>
    </dataValidation>
    <dataValidation type="list" allowBlank="1" showInputMessage="1" showErrorMessage="1" sqref="S4:V4" xr:uid="{4DF39110-89DB-4B76-8EC9-BE8CEBDB6B13}">
      <formula1>"0%,3％"</formula1>
    </dataValidation>
    <dataValidation type="whole" allowBlank="1" showInputMessage="1" showErrorMessage="1" sqref="B7:B26" xr:uid="{9C63B78C-4710-4F5D-A91B-6DF06CB88BA0}">
      <formula1>1</formula1>
      <formula2>31</formula2>
    </dataValidation>
    <dataValidation type="whole" allowBlank="1" showInputMessage="1" showErrorMessage="1" sqref="C7:C26" xr:uid="{D6A79989-5D92-4A56-BCC2-FB034EAEDBB5}">
      <formula1>0</formula1>
      <formula2>24</formula2>
    </dataValidation>
    <dataValidation type="whole" allowBlank="1" showInputMessage="1" showErrorMessage="1" sqref="E7:E26 H7:H26" xr:uid="{9DBB51AB-0E06-4444-ABA5-6EDA55629CC1}">
      <formula1>0</formula1>
      <formula2>59</formula2>
    </dataValidation>
    <dataValidation type="whole" allowBlank="1" showInputMessage="1" showErrorMessage="1" sqref="F7:F26" xr:uid="{04894EFF-6EB3-460F-85A1-945BB99449FC}">
      <formula1>0</formula1>
      <formula2>48</formula2>
    </dataValidation>
    <dataValidation type="list" allowBlank="1" showInputMessage="1" showErrorMessage="1" sqref="M3 R3" xr:uid="{59776C33-FA6A-4239-8C63-6A09892A0974}">
      <formula1>"0,7"</formula1>
    </dataValidation>
    <dataValidation type="whole" allowBlank="1" showInputMessage="1" showErrorMessage="1" sqref="N3:Q3" xr:uid="{9B7CE9A2-8FAF-4EBF-8931-476BFB7DAFCF}">
      <formula1>0</formula1>
      <formula2>0</formula2>
    </dataValidation>
    <dataValidation type="whole" allowBlank="1" showInputMessage="1" showErrorMessage="1" sqref="S3:V3" xr:uid="{AD0526AE-9E97-4F55-A730-5E4E34DD12FE}">
      <formula1>0</formula1>
      <formula2>9</formula2>
    </dataValidation>
  </dataValidations>
  <pageMargins left="0.39370078740157483" right="0.19685039370078741" top="0.39370078740157483" bottom="0.19685039370078741" header="0.19685039370078741" footer="0.19685039370078741"/>
  <pageSetup paperSize="9" scale="84" orientation="portrait" horizontalDpi="300" verticalDpi="300" r:id="rId1"/>
  <headerFooter alignWithMargins="0">
    <oddHeader>&amp;L&amp;9〈杉並区移動書式Ｄ〉</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5848" r:id="rId4" name="Check Box 8">
              <controlPr defaultSize="0" autoFill="0" autoLine="0" autoPict="0">
                <anchor moveWithCells="1">
                  <from>
                    <xdr:col>7</xdr:col>
                    <xdr:colOff>285750</xdr:colOff>
                    <xdr:row>2</xdr:row>
                    <xdr:rowOff>336550</xdr:rowOff>
                  </from>
                  <to>
                    <xdr:col>8</xdr:col>
                    <xdr:colOff>228600</xdr:colOff>
                    <xdr:row>3</xdr:row>
                    <xdr:rowOff>260350</xdr:rowOff>
                  </to>
                </anchor>
              </controlPr>
            </control>
          </mc:Choice>
        </mc:AlternateContent>
        <mc:AlternateContent xmlns:mc="http://schemas.openxmlformats.org/markup-compatibility/2006">
          <mc:Choice Requires="x14">
            <control shapeId="35849" r:id="rId5" name="Check Box 9">
              <controlPr defaultSize="0" autoFill="0" autoLine="0" autoPict="0">
                <anchor moveWithCells="1">
                  <from>
                    <xdr:col>7</xdr:col>
                    <xdr:colOff>285750</xdr:colOff>
                    <xdr:row>3</xdr:row>
                    <xdr:rowOff>177800</xdr:rowOff>
                  </from>
                  <to>
                    <xdr:col>8</xdr:col>
                    <xdr:colOff>228600</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553D-E439-40AA-8898-453FE36511CC}">
  <dimension ref="A1:AM33"/>
  <sheetViews>
    <sheetView view="pageBreakPreview" zoomScale="80" zoomScaleNormal="100" zoomScaleSheetLayoutView="80" workbookViewId="0">
      <selection activeCell="C2" sqref="C2"/>
    </sheetView>
  </sheetViews>
  <sheetFormatPr defaultRowHeight="13" x14ac:dyDescent="0.2"/>
  <cols>
    <col min="1" max="1" width="0.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26953125" style="2" customWidth="1"/>
  </cols>
  <sheetData>
    <row r="1" spans="1:38" s="2" customFormat="1" ht="12.75" customHeight="1" thickBot="1" x14ac:dyDescent="0.25">
      <c r="A1" s="1"/>
      <c r="B1" s="56"/>
      <c r="C1" s="1"/>
      <c r="D1" s="1"/>
      <c r="E1" s="1"/>
      <c r="F1" s="1"/>
      <c r="G1" s="1"/>
      <c r="H1" s="1"/>
      <c r="I1" s="1"/>
      <c r="J1" s="31"/>
      <c r="K1" s="1"/>
      <c r="L1" s="1"/>
      <c r="M1" s="1"/>
      <c r="N1" s="1"/>
      <c r="O1" s="1"/>
      <c r="P1" s="1"/>
      <c r="Q1" s="1"/>
      <c r="R1" s="1"/>
      <c r="S1" s="1"/>
      <c r="T1" s="1"/>
      <c r="U1" s="1"/>
      <c r="V1" s="1"/>
      <c r="W1" s="1"/>
      <c r="X1" s="1"/>
      <c r="Y1" s="1"/>
      <c r="Z1" s="1"/>
      <c r="AA1" s="57"/>
      <c r="AB1" s="57"/>
      <c r="AC1" s="57"/>
      <c r="AD1" s="57"/>
      <c r="AE1" s="57"/>
      <c r="AF1" s="57"/>
      <c r="AG1" s="57"/>
      <c r="AH1" s="57"/>
      <c r="AI1" s="57"/>
      <c r="AJ1" s="57"/>
      <c r="AK1" s="1"/>
    </row>
    <row r="2" spans="1:38" s="2" customFormat="1" ht="25.5" customHeight="1" thickBot="1" x14ac:dyDescent="0.25">
      <c r="A2" s="1"/>
      <c r="B2" s="52" t="s">
        <v>25</v>
      </c>
      <c r="C2" s="53"/>
      <c r="D2" s="54" t="s">
        <v>0</v>
      </c>
      <c r="E2" s="53"/>
      <c r="F2" s="55" t="s">
        <v>1</v>
      </c>
      <c r="G2" s="3"/>
      <c r="H2" s="251" t="s">
        <v>108</v>
      </c>
      <c r="I2" s="251"/>
      <c r="J2" s="251"/>
      <c r="K2" s="251"/>
      <c r="L2" s="251"/>
      <c r="M2" s="251"/>
      <c r="N2" s="251"/>
      <c r="O2" s="251"/>
      <c r="P2" s="251"/>
      <c r="Q2" s="251"/>
      <c r="R2" s="251"/>
      <c r="S2" s="251"/>
      <c r="T2" s="251"/>
      <c r="U2" s="251"/>
      <c r="V2" s="251"/>
      <c r="W2" s="251"/>
      <c r="X2" s="251"/>
      <c r="Y2" s="251"/>
      <c r="Z2" s="251"/>
      <c r="AA2" s="251"/>
      <c r="AB2" s="252"/>
      <c r="AC2" s="234"/>
      <c r="AD2" s="234"/>
      <c r="AE2" s="234"/>
      <c r="AF2" s="235" t="s">
        <v>2</v>
      </c>
      <c r="AG2" s="235"/>
      <c r="AH2" s="234"/>
      <c r="AI2" s="234"/>
      <c r="AJ2" s="234"/>
      <c r="AK2" s="235" t="s">
        <v>3</v>
      </c>
      <c r="AL2" s="235"/>
    </row>
    <row r="3" spans="1:38" s="2" customFormat="1" ht="33" customHeight="1" x14ac:dyDescent="0.2">
      <c r="A3" s="1"/>
      <c r="B3" s="4" t="s">
        <v>4</v>
      </c>
      <c r="C3" s="236"/>
      <c r="D3" s="237"/>
      <c r="E3" s="237"/>
      <c r="F3" s="237"/>
      <c r="G3" s="237"/>
      <c r="H3" s="237"/>
      <c r="I3" s="237"/>
      <c r="J3" s="238"/>
      <c r="K3" s="239" t="s">
        <v>5</v>
      </c>
      <c r="L3" s="240"/>
      <c r="M3" s="122"/>
      <c r="N3" s="123"/>
      <c r="O3" s="123"/>
      <c r="P3" s="123"/>
      <c r="Q3" s="123"/>
      <c r="R3" s="123"/>
      <c r="S3" s="123"/>
      <c r="T3" s="123"/>
      <c r="U3" s="123"/>
      <c r="V3" s="124"/>
      <c r="W3" s="5"/>
      <c r="X3" s="241" t="s">
        <v>6</v>
      </c>
      <c r="Y3" s="241"/>
      <c r="Z3" s="241"/>
      <c r="AA3" s="241"/>
      <c r="AB3" s="241"/>
      <c r="AC3" s="125"/>
      <c r="AD3" s="126"/>
      <c r="AE3" s="126"/>
      <c r="AF3" s="126"/>
      <c r="AG3" s="126"/>
      <c r="AH3" s="126"/>
      <c r="AI3" s="126"/>
      <c r="AJ3" s="126"/>
      <c r="AK3" s="126"/>
      <c r="AL3" s="127"/>
    </row>
    <row r="4" spans="1:38" s="2" customFormat="1" ht="38.25" customHeight="1" thickBot="1" x14ac:dyDescent="0.25">
      <c r="A4" s="1"/>
      <c r="B4" s="6" t="s">
        <v>7</v>
      </c>
      <c r="C4" s="242" t="s">
        <v>26</v>
      </c>
      <c r="D4" s="243"/>
      <c r="E4" s="134"/>
      <c r="F4" s="134"/>
      <c r="G4" s="133" t="s">
        <v>35</v>
      </c>
      <c r="H4" s="133"/>
      <c r="I4" s="33" t="s">
        <v>34</v>
      </c>
      <c r="J4" s="43"/>
      <c r="K4" s="244" t="s">
        <v>8</v>
      </c>
      <c r="L4" s="245"/>
      <c r="M4" s="246"/>
      <c r="N4" s="246"/>
      <c r="O4" s="246"/>
      <c r="P4" s="247"/>
      <c r="Q4" s="248" t="s">
        <v>24</v>
      </c>
      <c r="R4" s="249"/>
      <c r="S4" s="250"/>
      <c r="T4" s="246"/>
      <c r="U4" s="246"/>
      <c r="V4" s="247"/>
      <c r="W4" s="7"/>
      <c r="X4" s="244" t="s">
        <v>9</v>
      </c>
      <c r="Y4" s="253"/>
      <c r="Z4" s="253"/>
      <c r="AA4" s="253"/>
      <c r="AB4" s="245"/>
      <c r="AC4" s="254"/>
      <c r="AD4" s="255"/>
      <c r="AE4" s="255"/>
      <c r="AF4" s="255"/>
      <c r="AG4" s="255"/>
      <c r="AH4" s="255"/>
      <c r="AI4" s="255"/>
      <c r="AJ4" s="255"/>
      <c r="AK4" s="255"/>
      <c r="AL4" s="256"/>
    </row>
    <row r="5" spans="1:38" s="2" customFormat="1" ht="24" customHeight="1" thickTop="1" x14ac:dyDescent="0.2">
      <c r="A5" s="1"/>
      <c r="B5" s="204" t="s">
        <v>10</v>
      </c>
      <c r="C5" s="155" t="s">
        <v>20</v>
      </c>
      <c r="D5" s="155"/>
      <c r="E5" s="155"/>
      <c r="F5" s="155"/>
      <c r="G5" s="155"/>
      <c r="H5" s="155"/>
      <c r="I5" s="155"/>
      <c r="J5" s="206"/>
      <c r="K5" s="207" t="s">
        <v>27</v>
      </c>
      <c r="L5" s="208"/>
      <c r="M5" s="208"/>
      <c r="N5" s="208"/>
      <c r="O5" s="208"/>
      <c r="P5" s="208"/>
      <c r="Q5" s="208"/>
      <c r="R5" s="208"/>
      <c r="S5" s="208"/>
      <c r="T5" s="208"/>
      <c r="U5" s="208"/>
      <c r="V5" s="209"/>
      <c r="W5" s="207" t="s">
        <v>11</v>
      </c>
      <c r="X5" s="208"/>
      <c r="Y5" s="208"/>
      <c r="Z5" s="208"/>
      <c r="AA5" s="209"/>
      <c r="AB5" s="206" t="s">
        <v>12</v>
      </c>
      <c r="AC5" s="211"/>
      <c r="AD5" s="211"/>
      <c r="AE5" s="211"/>
      <c r="AF5" s="210"/>
      <c r="AG5" s="215" t="s">
        <v>93</v>
      </c>
      <c r="AH5" s="216"/>
      <c r="AI5" s="216"/>
      <c r="AJ5" s="216"/>
      <c r="AK5" s="216"/>
      <c r="AL5" s="217"/>
    </row>
    <row r="6" spans="1:38" s="2" customFormat="1" ht="24" customHeight="1" x14ac:dyDescent="0.2">
      <c r="A6" s="1"/>
      <c r="B6" s="205"/>
      <c r="C6" s="221" t="s">
        <v>21</v>
      </c>
      <c r="D6" s="222"/>
      <c r="E6" s="222"/>
      <c r="F6" s="221" t="s">
        <v>22</v>
      </c>
      <c r="G6" s="222"/>
      <c r="H6" s="223"/>
      <c r="I6" s="224" t="s">
        <v>23</v>
      </c>
      <c r="J6" s="223"/>
      <c r="K6" s="210"/>
      <c r="L6" s="155"/>
      <c r="M6" s="155"/>
      <c r="N6" s="155"/>
      <c r="O6" s="155"/>
      <c r="P6" s="155"/>
      <c r="Q6" s="155"/>
      <c r="R6" s="155"/>
      <c r="S6" s="155"/>
      <c r="T6" s="155"/>
      <c r="U6" s="155"/>
      <c r="V6" s="206"/>
      <c r="W6" s="210"/>
      <c r="X6" s="155"/>
      <c r="Y6" s="155"/>
      <c r="Z6" s="155"/>
      <c r="AA6" s="206"/>
      <c r="AB6" s="212"/>
      <c r="AC6" s="213"/>
      <c r="AD6" s="213"/>
      <c r="AE6" s="213"/>
      <c r="AF6" s="214"/>
      <c r="AG6" s="218"/>
      <c r="AH6" s="219"/>
      <c r="AI6" s="219"/>
      <c r="AJ6" s="219"/>
      <c r="AK6" s="219"/>
      <c r="AL6" s="220"/>
    </row>
    <row r="7" spans="1:38" s="2" customFormat="1" ht="32.9" customHeight="1" x14ac:dyDescent="0.2">
      <c r="A7" s="1"/>
      <c r="B7" s="60"/>
      <c r="C7" s="8"/>
      <c r="D7" s="9" t="s">
        <v>13</v>
      </c>
      <c r="E7" s="10"/>
      <c r="F7" s="29"/>
      <c r="G7" s="9" t="s">
        <v>13</v>
      </c>
      <c r="H7" s="11"/>
      <c r="I7" s="12" t="str">
        <f>IF(OR(C7="",H7=""),"",ROUNDUP(((F7-C7)*60+(H7-E7))/30,0)*0.5)</f>
        <v/>
      </c>
      <c r="J7" s="13" t="str">
        <f>IF(I7="","","時間")</f>
        <v/>
      </c>
      <c r="K7" s="164"/>
      <c r="L7" s="165"/>
      <c r="M7" s="165"/>
      <c r="N7" s="165"/>
      <c r="O7" s="165"/>
      <c r="P7" s="165"/>
      <c r="Q7" s="165"/>
      <c r="R7" s="165"/>
      <c r="S7" s="165"/>
      <c r="T7" s="165"/>
      <c r="U7" s="165"/>
      <c r="V7" s="166"/>
      <c r="W7" s="167" t="str">
        <f>IFERROR(INDEX(単価表!$F$4:$H$51,MATCH($I7,単価表!$B$4:$B$51,0),MATCH($M$4,単価表!$F$3:$H$3,0)),"")</f>
        <v/>
      </c>
      <c r="X7" s="168"/>
      <c r="Y7" s="168"/>
      <c r="Z7" s="168"/>
      <c r="AA7" s="169"/>
      <c r="AB7" s="167" t="str">
        <f>IFERROR(IF($S$4=0.03,INDEX(単価表!$L$4:$N$51,MATCH($I7,単価表!$B$4:$B$51,0),MATCH($M$4,単価表!$L$3:$N$3,0)),IF(AND($S$4&lt;&gt;"",$I7&lt;&gt;""),0,"")),"")</f>
        <v/>
      </c>
      <c r="AC7" s="168"/>
      <c r="AD7" s="168"/>
      <c r="AE7" s="168"/>
      <c r="AF7" s="184"/>
      <c r="AG7" s="185"/>
      <c r="AH7" s="186"/>
      <c r="AI7" s="186"/>
      <c r="AJ7" s="186"/>
      <c r="AK7" s="186"/>
      <c r="AL7" s="187"/>
    </row>
    <row r="8" spans="1:38" s="2" customFormat="1" ht="32.9" customHeight="1" x14ac:dyDescent="0.2">
      <c r="A8" s="1"/>
      <c r="B8" s="60"/>
      <c r="C8" s="8"/>
      <c r="D8" s="9" t="s">
        <v>13</v>
      </c>
      <c r="E8" s="10"/>
      <c r="F8" s="29"/>
      <c r="G8" s="9" t="s">
        <v>13</v>
      </c>
      <c r="H8" s="11"/>
      <c r="I8" s="12" t="str">
        <f>IF(OR(C8="",H8=""),"",ROUNDUP(((F8-C8)*60+(H8-E8))/30,0)*0.5)</f>
        <v/>
      </c>
      <c r="J8" s="13" t="str">
        <f t="shared" ref="J8:J26" si="0">IF(I8="","","時間")</f>
        <v/>
      </c>
      <c r="K8" s="164"/>
      <c r="L8" s="165"/>
      <c r="M8" s="165"/>
      <c r="N8" s="165"/>
      <c r="O8" s="165"/>
      <c r="P8" s="165"/>
      <c r="Q8" s="165"/>
      <c r="R8" s="165"/>
      <c r="S8" s="165"/>
      <c r="T8" s="165"/>
      <c r="U8" s="165"/>
      <c r="V8" s="166"/>
      <c r="W8" s="167" t="str">
        <f>IFERROR(INDEX(単価表!$F$4:$H$51,MATCH($I8,単価表!$B$4:$B$51,0),MATCH($M$4,単価表!$F$3:$H$3,0)),"")</f>
        <v/>
      </c>
      <c r="X8" s="168"/>
      <c r="Y8" s="168"/>
      <c r="Z8" s="168"/>
      <c r="AA8" s="169"/>
      <c r="AB8" s="167" t="str">
        <f>IFERROR(IF($S$4=0.03,INDEX(単価表!$L$4:$N$51,MATCH($I8,単価表!$B$4:$B$51,0),MATCH($M$4,単価表!$L$3:$N$3,0)),IF(AND($S$4&lt;&gt;"",$I8&lt;&gt;""),0,"")),"")</f>
        <v/>
      </c>
      <c r="AC8" s="168"/>
      <c r="AD8" s="168"/>
      <c r="AE8" s="168"/>
      <c r="AF8" s="184"/>
      <c r="AG8" s="185"/>
      <c r="AH8" s="186"/>
      <c r="AI8" s="186"/>
      <c r="AJ8" s="186"/>
      <c r="AK8" s="186"/>
      <c r="AL8" s="187"/>
    </row>
    <row r="9" spans="1:38" s="2" customFormat="1" ht="32.9" customHeight="1" x14ac:dyDescent="0.2">
      <c r="A9" s="1"/>
      <c r="B9" s="60"/>
      <c r="C9" s="8"/>
      <c r="D9" s="9" t="s">
        <v>13</v>
      </c>
      <c r="E9" s="10"/>
      <c r="F9" s="29"/>
      <c r="G9" s="9" t="s">
        <v>13</v>
      </c>
      <c r="H9" s="11"/>
      <c r="I9" s="12" t="str">
        <f t="shared" ref="I9:I26" si="1">IF(OR(C9="",H9=""),"",ROUNDUP(((F9-C9)*60+(H9-E9))/30,0)*0.5)</f>
        <v/>
      </c>
      <c r="J9" s="13" t="str">
        <f t="shared" si="0"/>
        <v/>
      </c>
      <c r="K9" s="164"/>
      <c r="L9" s="165"/>
      <c r="M9" s="165"/>
      <c r="N9" s="165"/>
      <c r="O9" s="165"/>
      <c r="P9" s="165"/>
      <c r="Q9" s="165"/>
      <c r="R9" s="165"/>
      <c r="S9" s="165"/>
      <c r="T9" s="165"/>
      <c r="U9" s="165"/>
      <c r="V9" s="166"/>
      <c r="W9" s="167" t="str">
        <f>IFERROR(INDEX(単価表!$F$4:$H$51,MATCH($I9,単価表!$B$4:$B$51,0),MATCH($M$4,単価表!$F$3:$H$3,0)),"")</f>
        <v/>
      </c>
      <c r="X9" s="168"/>
      <c r="Y9" s="168"/>
      <c r="Z9" s="168"/>
      <c r="AA9" s="169"/>
      <c r="AB9" s="167" t="str">
        <f>IFERROR(IF($S$4=0.03,INDEX(単価表!$L$4:$N$51,MATCH($I9,単価表!$B$4:$B$51,0),MATCH($M$4,単価表!$L$3:$N$3,0)),IF(AND($S$4&lt;&gt;"",$I9&lt;&gt;""),0,"")),"")</f>
        <v/>
      </c>
      <c r="AC9" s="168"/>
      <c r="AD9" s="168"/>
      <c r="AE9" s="168"/>
      <c r="AF9" s="184"/>
      <c r="AG9" s="185"/>
      <c r="AH9" s="186"/>
      <c r="AI9" s="186"/>
      <c r="AJ9" s="186"/>
      <c r="AK9" s="186"/>
      <c r="AL9" s="187"/>
    </row>
    <row r="10" spans="1:38" s="2" customFormat="1" ht="32.9" customHeight="1" x14ac:dyDescent="0.2">
      <c r="A10" s="1"/>
      <c r="B10" s="60"/>
      <c r="C10" s="8"/>
      <c r="D10" s="9" t="s">
        <v>13</v>
      </c>
      <c r="E10" s="10"/>
      <c r="F10" s="29"/>
      <c r="G10" s="9" t="s">
        <v>13</v>
      </c>
      <c r="H10" s="11"/>
      <c r="I10" s="12" t="str">
        <f t="shared" si="1"/>
        <v/>
      </c>
      <c r="J10" s="13" t="str">
        <f t="shared" si="0"/>
        <v/>
      </c>
      <c r="K10" s="164"/>
      <c r="L10" s="165"/>
      <c r="M10" s="165"/>
      <c r="N10" s="165"/>
      <c r="O10" s="165"/>
      <c r="P10" s="165"/>
      <c r="Q10" s="165"/>
      <c r="R10" s="165"/>
      <c r="S10" s="165"/>
      <c r="T10" s="165"/>
      <c r="U10" s="165"/>
      <c r="V10" s="166"/>
      <c r="W10" s="167" t="str">
        <f>IFERROR(INDEX(単価表!$F$4:$H$51,MATCH($I10,単価表!$B$4:$B$51,0),MATCH($M$4,単価表!$F$3:$H$3,0)),"")</f>
        <v/>
      </c>
      <c r="X10" s="168"/>
      <c r="Y10" s="168"/>
      <c r="Z10" s="168"/>
      <c r="AA10" s="169"/>
      <c r="AB10" s="167" t="str">
        <f>IFERROR(IF($S$4=0.03,INDEX(単価表!$L$4:$N$51,MATCH($I10,単価表!$B$4:$B$51,0),MATCH($M$4,単価表!$L$3:$N$3,0)),IF(AND($S$4&lt;&gt;"",$I10&lt;&gt;""),0,"")),"")</f>
        <v/>
      </c>
      <c r="AC10" s="168"/>
      <c r="AD10" s="168"/>
      <c r="AE10" s="168"/>
      <c r="AF10" s="184"/>
      <c r="AG10" s="185"/>
      <c r="AH10" s="186"/>
      <c r="AI10" s="186"/>
      <c r="AJ10" s="186"/>
      <c r="AK10" s="186"/>
      <c r="AL10" s="187"/>
    </row>
    <row r="11" spans="1:38" s="2" customFormat="1" ht="32.9" customHeight="1" thickBot="1" x14ac:dyDescent="0.25">
      <c r="A11" s="1"/>
      <c r="B11" s="61"/>
      <c r="C11" s="14"/>
      <c r="D11" s="15" t="s">
        <v>13</v>
      </c>
      <c r="E11" s="16"/>
      <c r="F11" s="14"/>
      <c r="G11" s="15" t="s">
        <v>13</v>
      </c>
      <c r="H11" s="17"/>
      <c r="I11" s="18" t="str">
        <f t="shared" si="1"/>
        <v/>
      </c>
      <c r="J11" s="19" t="str">
        <f t="shared" si="0"/>
        <v/>
      </c>
      <c r="K11" s="188"/>
      <c r="L11" s="189"/>
      <c r="M11" s="189"/>
      <c r="N11" s="189"/>
      <c r="O11" s="189"/>
      <c r="P11" s="189"/>
      <c r="Q11" s="189"/>
      <c r="R11" s="189"/>
      <c r="S11" s="189"/>
      <c r="T11" s="189"/>
      <c r="U11" s="189"/>
      <c r="V11" s="190"/>
      <c r="W11" s="170" t="str">
        <f>IFERROR(INDEX(単価表!$F$4:$H$51,MATCH($I11,単価表!$B$4:$B$51,0),MATCH($M$4,単価表!$F$3:$H$3,0)),"")</f>
        <v/>
      </c>
      <c r="X11" s="171"/>
      <c r="Y11" s="171"/>
      <c r="Z11" s="171"/>
      <c r="AA11" s="191"/>
      <c r="AB11" s="170" t="str">
        <f>IFERROR(IF($S$4=0.03,INDEX(単価表!$L$4:$N$51,MATCH($I11,単価表!$B$4:$B$51,0),MATCH($M$4,単価表!$L$3:$N$3,0)),IF(AND($S$4&lt;&gt;"",$I11&lt;&gt;""),0,"")),"")</f>
        <v/>
      </c>
      <c r="AC11" s="171"/>
      <c r="AD11" s="171"/>
      <c r="AE11" s="171"/>
      <c r="AF11" s="172"/>
      <c r="AG11" s="173"/>
      <c r="AH11" s="174"/>
      <c r="AI11" s="174"/>
      <c r="AJ11" s="174"/>
      <c r="AK11" s="174"/>
      <c r="AL11" s="175"/>
    </row>
    <row r="12" spans="1:38" s="2" customFormat="1" ht="32.9" customHeight="1" x14ac:dyDescent="0.2">
      <c r="A12" s="1"/>
      <c r="B12" s="62"/>
      <c r="C12" s="20"/>
      <c r="D12" s="21" t="s">
        <v>13</v>
      </c>
      <c r="E12" s="22"/>
      <c r="F12" s="30"/>
      <c r="G12" s="21" t="s">
        <v>13</v>
      </c>
      <c r="H12" s="23"/>
      <c r="I12" s="24" t="str">
        <f t="shared" si="1"/>
        <v/>
      </c>
      <c r="J12" s="25" t="str">
        <f t="shared" si="0"/>
        <v/>
      </c>
      <c r="K12" s="192"/>
      <c r="L12" s="193"/>
      <c r="M12" s="193"/>
      <c r="N12" s="193"/>
      <c r="O12" s="193"/>
      <c r="P12" s="193"/>
      <c r="Q12" s="193"/>
      <c r="R12" s="193"/>
      <c r="S12" s="193"/>
      <c r="T12" s="193"/>
      <c r="U12" s="193"/>
      <c r="V12" s="194"/>
      <c r="W12" s="195" t="str">
        <f>IFERROR(INDEX(単価表!$F$4:$H$51,MATCH($I12,単価表!$B$4:$B$51,0),MATCH($M$4,単価表!$F$3:$H$3,0)),"")</f>
        <v/>
      </c>
      <c r="X12" s="196"/>
      <c r="Y12" s="196"/>
      <c r="Z12" s="196"/>
      <c r="AA12" s="197"/>
      <c r="AB12" s="198" t="str">
        <f>IFERROR(IF($S$4=0.03,INDEX(単価表!$L$4:$N$51,MATCH($I12,単価表!$B$4:$B$51,0),MATCH($M$4,単価表!$L$3:$N$3,0)),IF(AND($S$4&lt;&gt;"",$I12&lt;&gt;""),0,"")),"")</f>
        <v/>
      </c>
      <c r="AC12" s="199"/>
      <c r="AD12" s="199"/>
      <c r="AE12" s="199"/>
      <c r="AF12" s="200"/>
      <c r="AG12" s="201"/>
      <c r="AH12" s="202"/>
      <c r="AI12" s="202"/>
      <c r="AJ12" s="202"/>
      <c r="AK12" s="202"/>
      <c r="AL12" s="203"/>
    </row>
    <row r="13" spans="1:38" s="2" customFormat="1" ht="32.9" customHeight="1" x14ac:dyDescent="0.2">
      <c r="A13" s="1"/>
      <c r="B13" s="60"/>
      <c r="C13" s="8"/>
      <c r="D13" s="9" t="s">
        <v>13</v>
      </c>
      <c r="E13" s="10"/>
      <c r="F13" s="29"/>
      <c r="G13" s="9" t="s">
        <v>13</v>
      </c>
      <c r="H13" s="11"/>
      <c r="I13" s="12" t="str">
        <f t="shared" si="1"/>
        <v/>
      </c>
      <c r="J13" s="19" t="str">
        <f t="shared" si="0"/>
        <v/>
      </c>
      <c r="K13" s="164"/>
      <c r="L13" s="165"/>
      <c r="M13" s="165"/>
      <c r="N13" s="165"/>
      <c r="O13" s="165"/>
      <c r="P13" s="165"/>
      <c r="Q13" s="165"/>
      <c r="R13" s="165"/>
      <c r="S13" s="165"/>
      <c r="T13" s="165"/>
      <c r="U13" s="165"/>
      <c r="V13" s="166"/>
      <c r="W13" s="167" t="str">
        <f>IFERROR(INDEX(単価表!$F$4:$H$51,MATCH($I13,単価表!$B$4:$B$51,0),MATCH($M$4,単価表!$F$3:$H$3,0)),"")</f>
        <v/>
      </c>
      <c r="X13" s="168"/>
      <c r="Y13" s="168"/>
      <c r="Z13" s="168"/>
      <c r="AA13" s="169"/>
      <c r="AB13" s="167" t="str">
        <f>IFERROR(IF($S$4=0.03,INDEX(単価表!$L$4:$N$51,MATCH($I13,単価表!$B$4:$B$51,0),MATCH($M$4,単価表!$L$3:$N$3,0)),IF(AND($S$4&lt;&gt;"",$I13&lt;&gt;""),0,"")),"")</f>
        <v/>
      </c>
      <c r="AC13" s="168"/>
      <c r="AD13" s="168"/>
      <c r="AE13" s="168"/>
      <c r="AF13" s="184"/>
      <c r="AG13" s="185"/>
      <c r="AH13" s="186"/>
      <c r="AI13" s="186"/>
      <c r="AJ13" s="186"/>
      <c r="AK13" s="186"/>
      <c r="AL13" s="187"/>
    </row>
    <row r="14" spans="1:38" s="2" customFormat="1" ht="32.9" customHeight="1" x14ac:dyDescent="0.2">
      <c r="A14" s="1"/>
      <c r="B14" s="60"/>
      <c r="C14" s="8"/>
      <c r="D14" s="9" t="s">
        <v>13</v>
      </c>
      <c r="E14" s="10"/>
      <c r="F14" s="29"/>
      <c r="G14" s="9" t="s">
        <v>13</v>
      </c>
      <c r="H14" s="11"/>
      <c r="I14" s="12" t="str">
        <f t="shared" si="1"/>
        <v/>
      </c>
      <c r="J14" s="19" t="str">
        <f t="shared" si="0"/>
        <v/>
      </c>
      <c r="K14" s="164"/>
      <c r="L14" s="165"/>
      <c r="M14" s="165"/>
      <c r="N14" s="165"/>
      <c r="O14" s="165"/>
      <c r="P14" s="165"/>
      <c r="Q14" s="165"/>
      <c r="R14" s="165"/>
      <c r="S14" s="165"/>
      <c r="T14" s="165"/>
      <c r="U14" s="165"/>
      <c r="V14" s="166"/>
      <c r="W14" s="167" t="str">
        <f>IFERROR(INDEX(単価表!$F$4:$H$51,MATCH($I14,単価表!$B$4:$B$51,0),MATCH($M$4,単価表!$F$3:$H$3,0)),"")</f>
        <v/>
      </c>
      <c r="X14" s="168"/>
      <c r="Y14" s="168"/>
      <c r="Z14" s="168"/>
      <c r="AA14" s="169"/>
      <c r="AB14" s="167" t="str">
        <f>IFERROR(IF($S$4=0.03,INDEX(単価表!$L$4:$N$51,MATCH($I14,単価表!$B$4:$B$51,0),MATCH($M$4,単価表!$L$3:$N$3,0)),IF(AND($S$4&lt;&gt;"",$I14&lt;&gt;""),0,"")),"")</f>
        <v/>
      </c>
      <c r="AC14" s="168"/>
      <c r="AD14" s="168"/>
      <c r="AE14" s="168"/>
      <c r="AF14" s="184"/>
      <c r="AG14" s="185"/>
      <c r="AH14" s="186"/>
      <c r="AI14" s="186"/>
      <c r="AJ14" s="186"/>
      <c r="AK14" s="186"/>
      <c r="AL14" s="187"/>
    </row>
    <row r="15" spans="1:38" s="2" customFormat="1" ht="32.9" customHeight="1" x14ac:dyDescent="0.2">
      <c r="A15" s="1"/>
      <c r="B15" s="60"/>
      <c r="C15" s="8"/>
      <c r="D15" s="9" t="s">
        <v>13</v>
      </c>
      <c r="E15" s="10"/>
      <c r="F15" s="29"/>
      <c r="G15" s="9" t="s">
        <v>13</v>
      </c>
      <c r="H15" s="11"/>
      <c r="I15" s="12" t="str">
        <f t="shared" si="1"/>
        <v/>
      </c>
      <c r="J15" s="19" t="str">
        <f t="shared" si="0"/>
        <v/>
      </c>
      <c r="K15" s="164"/>
      <c r="L15" s="165"/>
      <c r="M15" s="165"/>
      <c r="N15" s="165"/>
      <c r="O15" s="165"/>
      <c r="P15" s="165"/>
      <c r="Q15" s="165"/>
      <c r="R15" s="165"/>
      <c r="S15" s="165"/>
      <c r="T15" s="165"/>
      <c r="U15" s="165"/>
      <c r="V15" s="166"/>
      <c r="W15" s="167" t="str">
        <f>IFERROR(INDEX(単価表!$F$4:$H$51,MATCH($I15,単価表!$B$4:$B$51,0),MATCH($M$4,単価表!$F$3:$H$3,0)),"")</f>
        <v/>
      </c>
      <c r="X15" s="168"/>
      <c r="Y15" s="168"/>
      <c r="Z15" s="168"/>
      <c r="AA15" s="169"/>
      <c r="AB15" s="167" t="str">
        <f>IFERROR(IF($S$4=0.03,INDEX(単価表!$L$4:$N$51,MATCH($I15,単価表!$B$4:$B$51,0),MATCH($M$4,単価表!$L$3:$N$3,0)),IF(AND($S$4&lt;&gt;"",$I15&lt;&gt;""),0,"")),"")</f>
        <v/>
      </c>
      <c r="AC15" s="168"/>
      <c r="AD15" s="168"/>
      <c r="AE15" s="168"/>
      <c r="AF15" s="184"/>
      <c r="AG15" s="185"/>
      <c r="AH15" s="186"/>
      <c r="AI15" s="186"/>
      <c r="AJ15" s="186"/>
      <c r="AK15" s="186"/>
      <c r="AL15" s="187"/>
    </row>
    <row r="16" spans="1:38" ht="32.9" customHeight="1" thickBot="1" x14ac:dyDescent="0.25">
      <c r="B16" s="63"/>
      <c r="C16" s="14"/>
      <c r="D16" s="15" t="s">
        <v>13</v>
      </c>
      <c r="E16" s="16"/>
      <c r="F16" s="14"/>
      <c r="G16" s="15" t="s">
        <v>13</v>
      </c>
      <c r="H16" s="17"/>
      <c r="I16" s="18" t="str">
        <f t="shared" si="1"/>
        <v/>
      </c>
      <c r="J16" s="26" t="str">
        <f t="shared" si="0"/>
        <v/>
      </c>
      <c r="K16" s="188"/>
      <c r="L16" s="189"/>
      <c r="M16" s="189"/>
      <c r="N16" s="189"/>
      <c r="O16" s="189"/>
      <c r="P16" s="189"/>
      <c r="Q16" s="189"/>
      <c r="R16" s="189"/>
      <c r="S16" s="189"/>
      <c r="T16" s="189"/>
      <c r="U16" s="189"/>
      <c r="V16" s="190"/>
      <c r="W16" s="170" t="str">
        <f>IFERROR(INDEX(単価表!$F$4:$H$51,MATCH($I16,単価表!$B$4:$B$51,0),MATCH($M$4,単価表!$F$3:$H$3,0)),"")</f>
        <v/>
      </c>
      <c r="X16" s="171"/>
      <c r="Y16" s="171"/>
      <c r="Z16" s="171"/>
      <c r="AA16" s="191"/>
      <c r="AB16" s="170" t="str">
        <f>IFERROR(IF($S$4=0.03,INDEX(単価表!$L$4:$N$51,MATCH($I16,単価表!$B$4:$B$51,0),MATCH($M$4,単価表!$L$3:$N$3,0)),IF(AND($S$4&lt;&gt;"",$I16&lt;&gt;""),0,"")),"")</f>
        <v/>
      </c>
      <c r="AC16" s="171"/>
      <c r="AD16" s="171"/>
      <c r="AE16" s="171"/>
      <c r="AF16" s="172"/>
      <c r="AG16" s="173"/>
      <c r="AH16" s="174"/>
      <c r="AI16" s="174"/>
      <c r="AJ16" s="174"/>
      <c r="AK16" s="174"/>
      <c r="AL16" s="175"/>
    </row>
    <row r="17" spans="1:39" ht="32.9" customHeight="1" x14ac:dyDescent="0.2">
      <c r="B17" s="64"/>
      <c r="C17" s="20"/>
      <c r="D17" s="21" t="s">
        <v>13</v>
      </c>
      <c r="E17" s="22"/>
      <c r="F17" s="30"/>
      <c r="G17" s="21" t="s">
        <v>13</v>
      </c>
      <c r="H17" s="23"/>
      <c r="I17" s="24" t="str">
        <f t="shared" si="1"/>
        <v/>
      </c>
      <c r="J17" s="27" t="str">
        <f t="shared" si="0"/>
        <v/>
      </c>
      <c r="K17" s="192"/>
      <c r="L17" s="193"/>
      <c r="M17" s="193"/>
      <c r="N17" s="193"/>
      <c r="O17" s="193"/>
      <c r="P17" s="193"/>
      <c r="Q17" s="193"/>
      <c r="R17" s="193"/>
      <c r="S17" s="193"/>
      <c r="T17" s="193"/>
      <c r="U17" s="193"/>
      <c r="V17" s="194"/>
      <c r="W17" s="195" t="str">
        <f>IFERROR(INDEX(単価表!$F$4:$H$51,MATCH($I17,単価表!$B$4:$B$51,0),MATCH($M$4,単価表!$F$3:$H$3,0)),"")</f>
        <v/>
      </c>
      <c r="X17" s="196"/>
      <c r="Y17" s="196"/>
      <c r="Z17" s="196"/>
      <c r="AA17" s="197"/>
      <c r="AB17" s="198" t="str">
        <f>IFERROR(IF($S$4=0.03,INDEX(単価表!$L$4:$N$51,MATCH($I17,単価表!$B$4:$B$51,0),MATCH($M$4,単価表!$L$3:$N$3,0)),IF(AND($S$4&lt;&gt;"",$I17&lt;&gt;""),0,"")),"")</f>
        <v/>
      </c>
      <c r="AC17" s="199"/>
      <c r="AD17" s="199"/>
      <c r="AE17" s="199"/>
      <c r="AF17" s="200"/>
      <c r="AG17" s="201"/>
      <c r="AH17" s="202"/>
      <c r="AI17" s="202"/>
      <c r="AJ17" s="202"/>
      <c r="AK17" s="202"/>
      <c r="AL17" s="203"/>
    </row>
    <row r="18" spans="1:39" ht="32.9" customHeight="1" x14ac:dyDescent="0.2">
      <c r="B18" s="60"/>
      <c r="C18" s="8"/>
      <c r="D18" s="9" t="s">
        <v>13</v>
      </c>
      <c r="E18" s="10"/>
      <c r="F18" s="29"/>
      <c r="G18" s="9" t="s">
        <v>13</v>
      </c>
      <c r="H18" s="11"/>
      <c r="I18" s="12" t="str">
        <f t="shared" si="1"/>
        <v/>
      </c>
      <c r="J18" s="19" t="str">
        <f t="shared" si="0"/>
        <v/>
      </c>
      <c r="K18" s="164"/>
      <c r="L18" s="165"/>
      <c r="M18" s="165"/>
      <c r="N18" s="165"/>
      <c r="O18" s="165"/>
      <c r="P18" s="165"/>
      <c r="Q18" s="165"/>
      <c r="R18" s="165"/>
      <c r="S18" s="165"/>
      <c r="T18" s="165"/>
      <c r="U18" s="165"/>
      <c r="V18" s="166"/>
      <c r="W18" s="167" t="str">
        <f>IFERROR(INDEX(単価表!$F$4:$H$51,MATCH($I18,単価表!$B$4:$B$51,0),MATCH($M$4,単価表!$F$3:$H$3,0)),"")</f>
        <v/>
      </c>
      <c r="X18" s="168"/>
      <c r="Y18" s="168"/>
      <c r="Z18" s="168"/>
      <c r="AA18" s="169"/>
      <c r="AB18" s="167" t="str">
        <f>IFERROR(IF($S$4=0.03,INDEX(単価表!$L$4:$N$51,MATCH($I18,単価表!$B$4:$B$51,0),MATCH($M$4,単価表!$L$3:$N$3,0)),IF(AND($S$4&lt;&gt;"",$I18&lt;&gt;""),0,"")),"")</f>
        <v/>
      </c>
      <c r="AC18" s="168"/>
      <c r="AD18" s="168"/>
      <c r="AE18" s="168"/>
      <c r="AF18" s="184"/>
      <c r="AG18" s="185"/>
      <c r="AH18" s="186"/>
      <c r="AI18" s="186"/>
      <c r="AJ18" s="186"/>
      <c r="AK18" s="186"/>
      <c r="AL18" s="187"/>
    </row>
    <row r="19" spans="1:39" ht="32.9" customHeight="1" x14ac:dyDescent="0.2">
      <c r="B19" s="60"/>
      <c r="C19" s="8"/>
      <c r="D19" s="9" t="s">
        <v>13</v>
      </c>
      <c r="E19" s="10"/>
      <c r="F19" s="29"/>
      <c r="G19" s="9" t="s">
        <v>13</v>
      </c>
      <c r="H19" s="11"/>
      <c r="I19" s="12" t="str">
        <f t="shared" si="1"/>
        <v/>
      </c>
      <c r="J19" s="19" t="str">
        <f t="shared" si="0"/>
        <v/>
      </c>
      <c r="K19" s="164"/>
      <c r="L19" s="165"/>
      <c r="M19" s="165"/>
      <c r="N19" s="165"/>
      <c r="O19" s="165"/>
      <c r="P19" s="165"/>
      <c r="Q19" s="165"/>
      <c r="R19" s="165"/>
      <c r="S19" s="165"/>
      <c r="T19" s="165"/>
      <c r="U19" s="165"/>
      <c r="V19" s="166"/>
      <c r="W19" s="167" t="str">
        <f>IFERROR(INDEX(単価表!$F$4:$H$51,MATCH($I19,単価表!$B$4:$B$51,0),MATCH($M$4,単価表!$F$3:$H$3,0)),"")</f>
        <v/>
      </c>
      <c r="X19" s="168"/>
      <c r="Y19" s="168"/>
      <c r="Z19" s="168"/>
      <c r="AA19" s="169"/>
      <c r="AB19" s="167" t="str">
        <f>IFERROR(IF($S$4=0.03,INDEX(単価表!$L$4:$N$51,MATCH($I19,単価表!$B$4:$B$51,0),MATCH($M$4,単価表!$L$3:$N$3,0)),IF(AND($S$4&lt;&gt;"",$I19&lt;&gt;""),0,"")),"")</f>
        <v/>
      </c>
      <c r="AC19" s="168"/>
      <c r="AD19" s="168"/>
      <c r="AE19" s="168"/>
      <c r="AF19" s="184"/>
      <c r="AG19" s="185"/>
      <c r="AH19" s="186"/>
      <c r="AI19" s="186"/>
      <c r="AJ19" s="186"/>
      <c r="AK19" s="186"/>
      <c r="AL19" s="187"/>
    </row>
    <row r="20" spans="1:39" ht="32.9" customHeight="1" x14ac:dyDescent="0.2">
      <c r="B20" s="60"/>
      <c r="C20" s="8"/>
      <c r="D20" s="9" t="s">
        <v>13</v>
      </c>
      <c r="E20" s="10"/>
      <c r="F20" s="29"/>
      <c r="G20" s="9" t="s">
        <v>13</v>
      </c>
      <c r="H20" s="11"/>
      <c r="I20" s="12" t="str">
        <f t="shared" si="1"/>
        <v/>
      </c>
      <c r="J20" s="19" t="str">
        <f t="shared" si="0"/>
        <v/>
      </c>
      <c r="K20" s="164"/>
      <c r="L20" s="165"/>
      <c r="M20" s="165"/>
      <c r="N20" s="165"/>
      <c r="O20" s="165"/>
      <c r="P20" s="165"/>
      <c r="Q20" s="165"/>
      <c r="R20" s="165"/>
      <c r="S20" s="165"/>
      <c r="T20" s="165"/>
      <c r="U20" s="165"/>
      <c r="V20" s="166"/>
      <c r="W20" s="167" t="str">
        <f>IFERROR(INDEX(単価表!$F$4:$H$51,MATCH($I20,単価表!$B$4:$B$51,0),MATCH($M$4,単価表!$F$3:$H$3,0)),"")</f>
        <v/>
      </c>
      <c r="X20" s="168"/>
      <c r="Y20" s="168"/>
      <c r="Z20" s="168"/>
      <c r="AA20" s="169"/>
      <c r="AB20" s="167" t="str">
        <f>IFERROR(IF($S$4=0.03,INDEX(単価表!$L$4:$N$51,MATCH($I20,単価表!$B$4:$B$51,0),MATCH($M$4,単価表!$L$3:$N$3,0)),IF(AND($S$4&lt;&gt;"",$I20&lt;&gt;""),0,"")),"")</f>
        <v/>
      </c>
      <c r="AC20" s="168"/>
      <c r="AD20" s="168"/>
      <c r="AE20" s="168"/>
      <c r="AF20" s="184"/>
      <c r="AG20" s="185"/>
      <c r="AH20" s="186"/>
      <c r="AI20" s="186"/>
      <c r="AJ20" s="186"/>
      <c r="AK20" s="186"/>
      <c r="AL20" s="187"/>
    </row>
    <row r="21" spans="1:39" ht="32.9" customHeight="1" thickBot="1" x14ac:dyDescent="0.25">
      <c r="B21" s="63"/>
      <c r="C21" s="28"/>
      <c r="D21" s="15" t="s">
        <v>13</v>
      </c>
      <c r="E21" s="16"/>
      <c r="F21" s="14"/>
      <c r="G21" s="15" t="s">
        <v>13</v>
      </c>
      <c r="H21" s="17"/>
      <c r="I21" s="18" t="str">
        <f t="shared" si="1"/>
        <v/>
      </c>
      <c r="J21" s="26" t="str">
        <f t="shared" si="0"/>
        <v/>
      </c>
      <c r="K21" s="188"/>
      <c r="L21" s="189"/>
      <c r="M21" s="189"/>
      <c r="N21" s="189"/>
      <c r="O21" s="189"/>
      <c r="P21" s="189"/>
      <c r="Q21" s="189"/>
      <c r="R21" s="189"/>
      <c r="S21" s="189"/>
      <c r="T21" s="189"/>
      <c r="U21" s="189"/>
      <c r="V21" s="190"/>
      <c r="W21" s="170" t="str">
        <f>IFERROR(INDEX(単価表!$F$4:$H$51,MATCH($I21,単価表!$B$4:$B$51,0),MATCH($M$4,単価表!$F$3:$H$3,0)),"")</f>
        <v/>
      </c>
      <c r="X21" s="171"/>
      <c r="Y21" s="171"/>
      <c r="Z21" s="171"/>
      <c r="AA21" s="191"/>
      <c r="AB21" s="170" t="str">
        <f>IFERROR(IF($S$4=0.03,INDEX(単価表!$L$4:$N$51,MATCH($I21,単価表!$B$4:$B$51,0),MATCH($M$4,単価表!$L$3:$N$3,0)),IF(AND($S$4&lt;&gt;"",$I21&lt;&gt;""),0,"")),"")</f>
        <v/>
      </c>
      <c r="AC21" s="171"/>
      <c r="AD21" s="171"/>
      <c r="AE21" s="171"/>
      <c r="AF21" s="172"/>
      <c r="AG21" s="173"/>
      <c r="AH21" s="174"/>
      <c r="AI21" s="174"/>
      <c r="AJ21" s="174"/>
      <c r="AK21" s="174"/>
      <c r="AL21" s="175"/>
    </row>
    <row r="22" spans="1:39" ht="32.9" customHeight="1" x14ac:dyDescent="0.2">
      <c r="B22" s="64"/>
      <c r="C22" s="20"/>
      <c r="D22" s="21" t="s">
        <v>13</v>
      </c>
      <c r="E22" s="22"/>
      <c r="F22" s="30"/>
      <c r="G22" s="21" t="s">
        <v>13</v>
      </c>
      <c r="H22" s="23"/>
      <c r="I22" s="24" t="str">
        <f t="shared" si="1"/>
        <v/>
      </c>
      <c r="J22" s="27" t="str">
        <f t="shared" si="0"/>
        <v/>
      </c>
      <c r="K22" s="192"/>
      <c r="L22" s="193"/>
      <c r="M22" s="193"/>
      <c r="N22" s="193"/>
      <c r="O22" s="193"/>
      <c r="P22" s="193"/>
      <c r="Q22" s="193"/>
      <c r="R22" s="193"/>
      <c r="S22" s="193"/>
      <c r="T22" s="193"/>
      <c r="U22" s="193"/>
      <c r="V22" s="194"/>
      <c r="W22" s="195" t="str">
        <f>IFERROR(INDEX(単価表!$F$4:$H$51,MATCH($I22,単価表!$B$4:$B$51,0),MATCH($M$4,単価表!$F$3:$H$3,0)),"")</f>
        <v/>
      </c>
      <c r="X22" s="196"/>
      <c r="Y22" s="196"/>
      <c r="Z22" s="196"/>
      <c r="AA22" s="197"/>
      <c r="AB22" s="198" t="str">
        <f>IFERROR(IF($S$4=0.03,INDEX(単価表!$L$4:$N$51,MATCH($I22,単価表!$B$4:$B$51,0),MATCH($M$4,単価表!$L$3:$N$3,0)),IF(AND($S$4&lt;&gt;"",$I22&lt;&gt;""),0,"")),"")</f>
        <v/>
      </c>
      <c r="AC22" s="199"/>
      <c r="AD22" s="199"/>
      <c r="AE22" s="199"/>
      <c r="AF22" s="200"/>
      <c r="AG22" s="201"/>
      <c r="AH22" s="202"/>
      <c r="AI22" s="202"/>
      <c r="AJ22" s="202"/>
      <c r="AK22" s="202"/>
      <c r="AL22" s="203"/>
    </row>
    <row r="23" spans="1:39" ht="32.9" customHeight="1" x14ac:dyDescent="0.2">
      <c r="B23" s="60"/>
      <c r="C23" s="8"/>
      <c r="D23" s="9" t="s">
        <v>13</v>
      </c>
      <c r="E23" s="10"/>
      <c r="F23" s="29"/>
      <c r="G23" s="9" t="s">
        <v>13</v>
      </c>
      <c r="H23" s="11"/>
      <c r="I23" s="12" t="str">
        <f t="shared" si="1"/>
        <v/>
      </c>
      <c r="J23" s="19" t="str">
        <f t="shared" si="0"/>
        <v/>
      </c>
      <c r="K23" s="164"/>
      <c r="L23" s="165"/>
      <c r="M23" s="165"/>
      <c r="N23" s="165"/>
      <c r="O23" s="165"/>
      <c r="P23" s="165"/>
      <c r="Q23" s="165"/>
      <c r="R23" s="165"/>
      <c r="S23" s="165"/>
      <c r="T23" s="165"/>
      <c r="U23" s="165"/>
      <c r="V23" s="166"/>
      <c r="W23" s="167" t="str">
        <f>IFERROR(INDEX(単価表!$F$4:$H$51,MATCH($I23,単価表!$B$4:$B$51,0),MATCH($M$4,単価表!$F$3:$H$3,0)),"")</f>
        <v/>
      </c>
      <c r="X23" s="168"/>
      <c r="Y23" s="168"/>
      <c r="Z23" s="168"/>
      <c r="AA23" s="169"/>
      <c r="AB23" s="167" t="str">
        <f>IFERROR(IF($S$4=0.03,INDEX(単価表!$L$4:$N$51,MATCH($I23,単価表!$B$4:$B$51,0),MATCH($M$4,単価表!$L$3:$N$3,0)),IF(AND($S$4&lt;&gt;"",$I23&lt;&gt;""),0,"")),"")</f>
        <v/>
      </c>
      <c r="AC23" s="168"/>
      <c r="AD23" s="168"/>
      <c r="AE23" s="168"/>
      <c r="AF23" s="184"/>
      <c r="AG23" s="185"/>
      <c r="AH23" s="186"/>
      <c r="AI23" s="186"/>
      <c r="AJ23" s="186"/>
      <c r="AK23" s="186"/>
      <c r="AL23" s="187"/>
    </row>
    <row r="24" spans="1:39" ht="32.9" customHeight="1" x14ac:dyDescent="0.2">
      <c r="B24" s="60"/>
      <c r="C24" s="8"/>
      <c r="D24" s="9" t="s">
        <v>13</v>
      </c>
      <c r="E24" s="10"/>
      <c r="F24" s="29"/>
      <c r="G24" s="9" t="s">
        <v>13</v>
      </c>
      <c r="H24" s="11"/>
      <c r="I24" s="12" t="str">
        <f t="shared" si="1"/>
        <v/>
      </c>
      <c r="J24" s="19" t="str">
        <f t="shared" si="0"/>
        <v/>
      </c>
      <c r="K24" s="164"/>
      <c r="L24" s="165"/>
      <c r="M24" s="165"/>
      <c r="N24" s="165"/>
      <c r="O24" s="165"/>
      <c r="P24" s="165"/>
      <c r="Q24" s="165"/>
      <c r="R24" s="165"/>
      <c r="S24" s="165"/>
      <c r="T24" s="165"/>
      <c r="U24" s="165"/>
      <c r="V24" s="166"/>
      <c r="W24" s="167" t="str">
        <f>IFERROR(INDEX(単価表!$F$4:$H$51,MATCH($I24,単価表!$B$4:$B$51,0),MATCH($M$4,単価表!$F$3:$H$3,0)),"")</f>
        <v/>
      </c>
      <c r="X24" s="168"/>
      <c r="Y24" s="168"/>
      <c r="Z24" s="168"/>
      <c r="AA24" s="169"/>
      <c r="AB24" s="167" t="str">
        <f>IFERROR(IF($S$4=0.03,INDEX(単価表!$L$4:$N$51,MATCH($I24,単価表!$B$4:$B$51,0),MATCH($M$4,単価表!$L$3:$N$3,0)),IF(AND($S$4&lt;&gt;"",$I24&lt;&gt;""),0,"")),"")</f>
        <v/>
      </c>
      <c r="AC24" s="168"/>
      <c r="AD24" s="168"/>
      <c r="AE24" s="168"/>
      <c r="AF24" s="184"/>
      <c r="AG24" s="185"/>
      <c r="AH24" s="186"/>
      <c r="AI24" s="186"/>
      <c r="AJ24" s="186"/>
      <c r="AK24" s="186"/>
      <c r="AL24" s="187"/>
    </row>
    <row r="25" spans="1:39" ht="32.9" customHeight="1" x14ac:dyDescent="0.2">
      <c r="B25" s="60"/>
      <c r="C25" s="8"/>
      <c r="D25" s="9" t="s">
        <v>13</v>
      </c>
      <c r="E25" s="10"/>
      <c r="F25" s="29"/>
      <c r="G25" s="9" t="s">
        <v>13</v>
      </c>
      <c r="H25" s="11"/>
      <c r="I25" s="12" t="str">
        <f t="shared" si="1"/>
        <v/>
      </c>
      <c r="J25" s="19" t="str">
        <f t="shared" si="0"/>
        <v/>
      </c>
      <c r="K25" s="164"/>
      <c r="L25" s="165"/>
      <c r="M25" s="165"/>
      <c r="N25" s="165"/>
      <c r="O25" s="165"/>
      <c r="P25" s="165"/>
      <c r="Q25" s="165"/>
      <c r="R25" s="165"/>
      <c r="S25" s="165"/>
      <c r="T25" s="165"/>
      <c r="U25" s="165"/>
      <c r="V25" s="166"/>
      <c r="W25" s="167" t="str">
        <f>IFERROR(INDEX(単価表!$F$4:$H$51,MATCH($I25,単価表!$B$4:$B$51,0),MATCH($M$4,単価表!$F$3:$H$3,0)),"")</f>
        <v/>
      </c>
      <c r="X25" s="168"/>
      <c r="Y25" s="168"/>
      <c r="Z25" s="168"/>
      <c r="AA25" s="169"/>
      <c r="AB25" s="167" t="str">
        <f>IFERROR(IF($S$4=0.03,INDEX(単価表!$L$4:$N$51,MATCH($I25,単価表!$B$4:$B$51,0),MATCH($M$4,単価表!$L$3:$N$3,0)),IF(AND($S$4&lt;&gt;"",$I25&lt;&gt;""),0,"")),"")</f>
        <v/>
      </c>
      <c r="AC25" s="168"/>
      <c r="AD25" s="168"/>
      <c r="AE25" s="168"/>
      <c r="AF25" s="184"/>
      <c r="AG25" s="185"/>
      <c r="AH25" s="186"/>
      <c r="AI25" s="186"/>
      <c r="AJ25" s="186"/>
      <c r="AK25" s="186"/>
      <c r="AL25" s="187"/>
    </row>
    <row r="26" spans="1:39" ht="32.9" customHeight="1" thickBot="1" x14ac:dyDescent="0.25">
      <c r="B26" s="63"/>
      <c r="C26" s="8"/>
      <c r="D26" s="9" t="s">
        <v>13</v>
      </c>
      <c r="E26" s="10"/>
      <c r="F26" s="29"/>
      <c r="G26" s="9" t="s">
        <v>13</v>
      </c>
      <c r="H26" s="11"/>
      <c r="I26" s="18" t="str">
        <f t="shared" si="1"/>
        <v/>
      </c>
      <c r="J26" s="26" t="str">
        <f t="shared" si="0"/>
        <v/>
      </c>
      <c r="K26" s="164"/>
      <c r="L26" s="165"/>
      <c r="M26" s="165"/>
      <c r="N26" s="165"/>
      <c r="O26" s="165"/>
      <c r="P26" s="165"/>
      <c r="Q26" s="165"/>
      <c r="R26" s="165"/>
      <c r="S26" s="165"/>
      <c r="T26" s="165"/>
      <c r="U26" s="165"/>
      <c r="V26" s="166"/>
      <c r="W26" s="167" t="str">
        <f>IFERROR(INDEX(単価表!$F$4:$H$51,MATCH($I26,単価表!$B$4:$B$51,0),MATCH($M$4,単価表!$F$3:$H$3,0)),"")</f>
        <v/>
      </c>
      <c r="X26" s="168"/>
      <c r="Y26" s="168"/>
      <c r="Z26" s="168"/>
      <c r="AA26" s="169"/>
      <c r="AB26" s="170" t="str">
        <f>IFERROR(IF($S$4=0.03,INDEX(単価表!$L$4:$N$51,MATCH($I26,単価表!$B$4:$B$51,0),MATCH($M$4,単価表!$L$3:$N$3,0)),IF(AND($S$4&lt;&gt;"",$I26&lt;&gt;""),0,"")),"")</f>
        <v/>
      </c>
      <c r="AC26" s="171"/>
      <c r="AD26" s="171"/>
      <c r="AE26" s="171"/>
      <c r="AF26" s="172"/>
      <c r="AG26" s="173"/>
      <c r="AH26" s="174"/>
      <c r="AI26" s="174"/>
      <c r="AJ26" s="174"/>
      <c r="AK26" s="174"/>
      <c r="AL26" s="175"/>
    </row>
    <row r="27" spans="1:39" ht="38.15" customHeight="1" thickBot="1" x14ac:dyDescent="0.25">
      <c r="B27" s="176" t="s">
        <v>14</v>
      </c>
      <c r="C27" s="177"/>
      <c r="D27" s="177"/>
      <c r="E27" s="177"/>
      <c r="F27" s="178" t="str">
        <f>IF(COUNT(I7:I26)=0,"",COUNT(I7:I26))</f>
        <v/>
      </c>
      <c r="G27" s="178"/>
      <c r="H27" s="35" t="s">
        <v>15</v>
      </c>
      <c r="I27" s="51" t="str">
        <f>IF(SUM(I7:I26)=0,"",SUM(I7:I26))</f>
        <v/>
      </c>
      <c r="J27" s="36" t="s">
        <v>16</v>
      </c>
      <c r="K27" s="231"/>
      <c r="L27" s="232"/>
      <c r="M27" s="232"/>
      <c r="N27" s="232"/>
      <c r="O27" s="232"/>
      <c r="P27" s="232"/>
      <c r="Q27" s="232"/>
      <c r="R27" s="232"/>
      <c r="S27" s="232"/>
      <c r="T27" s="232"/>
      <c r="U27" s="232"/>
      <c r="V27" s="233"/>
      <c r="W27" s="179" t="str">
        <f>IF(I27="","",SUM(W7:AA26))</f>
        <v/>
      </c>
      <c r="X27" s="180"/>
      <c r="Y27" s="180"/>
      <c r="Z27" s="180"/>
      <c r="AA27" s="181"/>
      <c r="AB27" s="179" t="str">
        <f>IF(I27="","",SUM(AB7:AF26))</f>
        <v/>
      </c>
      <c r="AC27" s="180"/>
      <c r="AD27" s="180"/>
      <c r="AE27" s="180"/>
      <c r="AF27" s="182"/>
      <c r="AG27" s="183"/>
      <c r="AH27" s="183"/>
      <c r="AI27" s="183"/>
      <c r="AJ27" s="183"/>
      <c r="AK27" s="183"/>
      <c r="AL27" s="183"/>
      <c r="AM27"/>
    </row>
    <row r="28" spans="1:39" ht="36" customHeight="1" x14ac:dyDescent="0.2">
      <c r="B28" s="144" t="s">
        <v>32</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row>
    <row r="29" spans="1:39" ht="6" customHeight="1" thickBot="1" x14ac:dyDescent="0.25">
      <c r="B29" s="34"/>
      <c r="C29" s="34"/>
      <c r="D29" s="34"/>
      <c r="E29" s="34"/>
      <c r="F29" s="34"/>
      <c r="G29" s="34"/>
      <c r="H29" s="37"/>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row>
    <row r="30" spans="1:39" ht="16.5" customHeight="1" thickTop="1" x14ac:dyDescent="0.2">
      <c r="A30" s="58"/>
      <c r="B30" s="152" t="s">
        <v>17</v>
      </c>
      <c r="C30" s="153"/>
      <c r="D30" s="153"/>
      <c r="E30" s="153"/>
      <c r="F30" s="156"/>
      <c r="G30" s="156"/>
      <c r="H30" s="158" t="s">
        <v>15</v>
      </c>
      <c r="I30" s="160"/>
      <c r="J30" s="162" t="s">
        <v>16</v>
      </c>
      <c r="K30" s="225"/>
      <c r="L30" s="226"/>
      <c r="M30" s="226"/>
      <c r="N30" s="226"/>
      <c r="O30" s="226"/>
      <c r="P30" s="226"/>
      <c r="Q30" s="226"/>
      <c r="R30" s="226"/>
      <c r="S30" s="226"/>
      <c r="T30" s="226"/>
      <c r="U30" s="226"/>
      <c r="V30" s="227"/>
      <c r="W30" s="135" t="s">
        <v>31</v>
      </c>
      <c r="X30" s="136"/>
      <c r="Y30" s="136"/>
      <c r="Z30" s="136"/>
      <c r="AA30" s="137"/>
      <c r="AB30" s="138" t="s">
        <v>30</v>
      </c>
      <c r="AC30" s="139"/>
      <c r="AD30" s="139"/>
      <c r="AE30" s="139"/>
      <c r="AF30" s="140"/>
      <c r="AG30" s="141" t="s">
        <v>29</v>
      </c>
      <c r="AH30" s="142"/>
      <c r="AI30" s="142"/>
      <c r="AJ30" s="142"/>
      <c r="AK30" s="142"/>
      <c r="AL30" s="143"/>
    </row>
    <row r="31" spans="1:39" ht="28.5" customHeight="1" x14ac:dyDescent="0.2">
      <c r="A31" s="58"/>
      <c r="B31" s="154"/>
      <c r="C31" s="155"/>
      <c r="D31" s="155"/>
      <c r="E31" s="155"/>
      <c r="F31" s="157"/>
      <c r="G31" s="157"/>
      <c r="H31" s="159"/>
      <c r="I31" s="161"/>
      <c r="J31" s="163"/>
      <c r="K31" s="228"/>
      <c r="L31" s="229"/>
      <c r="M31" s="229"/>
      <c r="N31" s="229"/>
      <c r="O31" s="229"/>
      <c r="P31" s="229"/>
      <c r="Q31" s="229"/>
      <c r="R31" s="229"/>
      <c r="S31" s="229"/>
      <c r="T31" s="229"/>
      <c r="U31" s="229"/>
      <c r="V31" s="230"/>
      <c r="W31" s="145"/>
      <c r="X31" s="146"/>
      <c r="Y31" s="146"/>
      <c r="Z31" s="146"/>
      <c r="AA31" s="147"/>
      <c r="AB31" s="145"/>
      <c r="AC31" s="146"/>
      <c r="AD31" s="146"/>
      <c r="AE31" s="146"/>
      <c r="AF31" s="148"/>
      <c r="AG31" s="149" t="str">
        <f>IF(OR(W31="",AB31=""),"",W31-AB31)</f>
        <v/>
      </c>
      <c r="AH31" s="150"/>
      <c r="AI31" s="150"/>
      <c r="AJ31" s="150"/>
      <c r="AK31" s="150"/>
      <c r="AL31" s="151"/>
      <c r="AM31" s="59"/>
    </row>
    <row r="32" spans="1:39" ht="43.5" customHeight="1" thickBot="1" x14ac:dyDescent="0.25">
      <c r="A32" s="58"/>
      <c r="B32" s="128" t="s">
        <v>28</v>
      </c>
      <c r="C32" s="129"/>
      <c r="D32" s="129"/>
      <c r="E32" s="129"/>
      <c r="F32" s="129"/>
      <c r="G32" s="129"/>
      <c r="H32" s="129"/>
      <c r="I32" s="129"/>
      <c r="J32" s="129"/>
      <c r="K32" s="130" t="s">
        <v>33</v>
      </c>
      <c r="L32" s="130"/>
      <c r="M32" s="130"/>
      <c r="N32" s="130"/>
      <c r="O32" s="130"/>
      <c r="P32" s="130"/>
      <c r="Q32" s="130"/>
      <c r="R32" s="130"/>
      <c r="S32" s="130"/>
      <c r="T32" s="130"/>
      <c r="U32" s="130"/>
      <c r="V32" s="131"/>
      <c r="W32" s="131"/>
      <c r="X32" s="131"/>
      <c r="Y32" s="131"/>
      <c r="Z32" s="131"/>
      <c r="AA32" s="131"/>
      <c r="AB32" s="131"/>
      <c r="AC32" s="131"/>
      <c r="AD32" s="131"/>
      <c r="AE32" s="131"/>
      <c r="AF32" s="131"/>
      <c r="AG32" s="131"/>
      <c r="AH32" s="132" t="s">
        <v>19</v>
      </c>
      <c r="AI32" s="132"/>
      <c r="AJ32" s="132"/>
      <c r="AK32" s="39"/>
      <c r="AL32" s="40"/>
      <c r="AM32" s="59"/>
    </row>
    <row r="33" spans="2:39" ht="6.75" customHeight="1" thickTop="1" x14ac:dyDescent="0.2">
      <c r="B33" s="41"/>
      <c r="C33" s="41"/>
      <c r="D33" s="41"/>
      <c r="E33" s="41"/>
      <c r="F33" s="41"/>
      <c r="G33" s="42"/>
      <c r="H33" s="42"/>
      <c r="I33" s="42"/>
      <c r="J33" s="42"/>
      <c r="K33" s="42"/>
      <c r="L33" s="42"/>
      <c r="M33" s="38"/>
      <c r="N33" s="38"/>
      <c r="O33" s="38"/>
      <c r="P33" s="38"/>
      <c r="Q33" s="38"/>
      <c r="R33" s="38"/>
      <c r="S33" s="38"/>
      <c r="T33" s="38"/>
      <c r="U33" s="38"/>
      <c r="V33" s="38"/>
      <c r="W33" s="38"/>
      <c r="X33" s="38"/>
      <c r="Y33" s="38"/>
      <c r="Z33" s="38"/>
      <c r="AA33" s="38"/>
      <c r="AB33" s="38"/>
      <c r="AC33" s="38"/>
      <c r="AD33" s="38"/>
      <c r="AE33" s="38"/>
      <c r="AF33" s="38"/>
      <c r="AG33" s="38"/>
      <c r="AH33" s="32"/>
      <c r="AI33" s="38"/>
      <c r="AJ33" s="38"/>
      <c r="AK33" s="38"/>
      <c r="AL33" s="38"/>
      <c r="AM33" s="1"/>
    </row>
  </sheetData>
  <sheetProtection sheet="1" scenarios="1" selectLockedCells="1"/>
  <mergeCells count="129">
    <mergeCell ref="W31:AA31"/>
    <mergeCell ref="AB31:AF31"/>
    <mergeCell ref="AG31:AL31"/>
    <mergeCell ref="B32:J32"/>
    <mergeCell ref="K32:U32"/>
    <mergeCell ref="V32:AG32"/>
    <mergeCell ref="AH32:AJ32"/>
    <mergeCell ref="B28:AL28"/>
    <mergeCell ref="B30:E31"/>
    <mergeCell ref="F30:G31"/>
    <mergeCell ref="H30:H31"/>
    <mergeCell ref="I30:I31"/>
    <mergeCell ref="J30:J31"/>
    <mergeCell ref="K30:V31"/>
    <mergeCell ref="W30:AA30"/>
    <mergeCell ref="AB30:AF30"/>
    <mergeCell ref="AG30:AL30"/>
    <mergeCell ref="K26:V26"/>
    <mergeCell ref="W26:AA26"/>
    <mergeCell ref="AB26:AF26"/>
    <mergeCell ref="AG26:AL26"/>
    <mergeCell ref="B27:E27"/>
    <mergeCell ref="F27:G27"/>
    <mergeCell ref="K27:V27"/>
    <mergeCell ref="W27:AA27"/>
    <mergeCell ref="AB27:AF27"/>
    <mergeCell ref="AG27:AL27"/>
    <mergeCell ref="K24:V24"/>
    <mergeCell ref="W24:AA24"/>
    <mergeCell ref="AB24:AF24"/>
    <mergeCell ref="AG24:AL24"/>
    <mergeCell ref="K25:V25"/>
    <mergeCell ref="W25:AA25"/>
    <mergeCell ref="AB25:AF25"/>
    <mergeCell ref="AG25:AL25"/>
    <mergeCell ref="K22:V22"/>
    <mergeCell ref="W22:AA22"/>
    <mergeCell ref="AB22:AF22"/>
    <mergeCell ref="AG22:AL22"/>
    <mergeCell ref="K23:V23"/>
    <mergeCell ref="W23:AA23"/>
    <mergeCell ref="AB23:AF23"/>
    <mergeCell ref="AG23:AL23"/>
    <mergeCell ref="K20:V20"/>
    <mergeCell ref="W20:AA20"/>
    <mergeCell ref="AB20:AF20"/>
    <mergeCell ref="AG20:AL20"/>
    <mergeCell ref="K21:V21"/>
    <mergeCell ref="W21:AA21"/>
    <mergeCell ref="AB21:AF21"/>
    <mergeCell ref="AG21:AL21"/>
    <mergeCell ref="K18:V18"/>
    <mergeCell ref="W18:AA18"/>
    <mergeCell ref="AB18:AF18"/>
    <mergeCell ref="AG18:AL18"/>
    <mergeCell ref="K19:V19"/>
    <mergeCell ref="W19:AA19"/>
    <mergeCell ref="AB19:AF19"/>
    <mergeCell ref="AG19:AL19"/>
    <mergeCell ref="K16:V16"/>
    <mergeCell ref="W16:AA16"/>
    <mergeCell ref="AB16:AF16"/>
    <mergeCell ref="AG16:AL16"/>
    <mergeCell ref="K17:V17"/>
    <mergeCell ref="W17:AA17"/>
    <mergeCell ref="AB17:AF17"/>
    <mergeCell ref="AG17:AL17"/>
    <mergeCell ref="K14:V14"/>
    <mergeCell ref="W14:AA14"/>
    <mergeCell ref="AB14:AF14"/>
    <mergeCell ref="AG14:AL14"/>
    <mergeCell ref="K15:V15"/>
    <mergeCell ref="W15:AA15"/>
    <mergeCell ref="AB15:AF15"/>
    <mergeCell ref="AG15:AL15"/>
    <mergeCell ref="K12:V12"/>
    <mergeCell ref="W12:AA12"/>
    <mergeCell ref="AB12:AF12"/>
    <mergeCell ref="AG12:AL12"/>
    <mergeCell ref="K13:V13"/>
    <mergeCell ref="W13:AA13"/>
    <mergeCell ref="AB13:AF13"/>
    <mergeCell ref="AG13:AL13"/>
    <mergeCell ref="K10:V10"/>
    <mergeCell ref="W10:AA10"/>
    <mergeCell ref="AB10:AF10"/>
    <mergeCell ref="AG10:AL10"/>
    <mergeCell ref="K11:V11"/>
    <mergeCell ref="W11:AA11"/>
    <mergeCell ref="AB11:AF11"/>
    <mergeCell ref="AG11:AL11"/>
    <mergeCell ref="K8:V8"/>
    <mergeCell ref="W8:AA8"/>
    <mergeCell ref="AB8:AF8"/>
    <mergeCell ref="AG8:AL8"/>
    <mergeCell ref="K9:V9"/>
    <mergeCell ref="W9:AA9"/>
    <mergeCell ref="AB9:AF9"/>
    <mergeCell ref="AG9:AL9"/>
    <mergeCell ref="F6:H6"/>
    <mergeCell ref="I6:J6"/>
    <mergeCell ref="K7:V7"/>
    <mergeCell ref="W7:AA7"/>
    <mergeCell ref="AB7:AF7"/>
    <mergeCell ref="AG7:AL7"/>
    <mergeCell ref="B5:B6"/>
    <mergeCell ref="C5:J5"/>
    <mergeCell ref="K5:V6"/>
    <mergeCell ref="W5:AA6"/>
    <mergeCell ref="AB5:AF6"/>
    <mergeCell ref="AG5:AL6"/>
    <mergeCell ref="C6:E6"/>
    <mergeCell ref="C4:D4"/>
    <mergeCell ref="E4:F4"/>
    <mergeCell ref="G4:H4"/>
    <mergeCell ref="K4:L4"/>
    <mergeCell ref="M4:P4"/>
    <mergeCell ref="Q4:R4"/>
    <mergeCell ref="H2:AB2"/>
    <mergeCell ref="AC2:AE2"/>
    <mergeCell ref="AF2:AG2"/>
    <mergeCell ref="AH2:AJ2"/>
    <mergeCell ref="AK2:AL2"/>
    <mergeCell ref="C3:J3"/>
    <mergeCell ref="K3:L3"/>
    <mergeCell ref="X3:AB3"/>
    <mergeCell ref="S4:V4"/>
    <mergeCell ref="X4:AB4"/>
    <mergeCell ref="AC4:AL4"/>
  </mergeCells>
  <phoneticPr fontId="2"/>
  <dataValidations count="9">
    <dataValidation type="whole" allowBlank="1" showInputMessage="1" showErrorMessage="1" sqref="S3:V3" xr:uid="{5A86078D-2D83-4A59-8FCF-39E86069B86D}">
      <formula1>0</formula1>
      <formula2>9</formula2>
    </dataValidation>
    <dataValidation type="whole" allowBlank="1" showInputMessage="1" showErrorMessage="1" sqref="N3:Q3" xr:uid="{53F5AA08-3C07-4BCA-B757-E9F208FF7CCD}">
      <formula1>0</formula1>
      <formula2>0</formula2>
    </dataValidation>
    <dataValidation type="list" allowBlank="1" showInputMessage="1" showErrorMessage="1" sqref="M3 R3" xr:uid="{A8FD8689-F3F6-4804-8105-7D6E2D5A7011}">
      <formula1>"0,7"</formula1>
    </dataValidation>
    <dataValidation type="whole" allowBlank="1" showInputMessage="1" showErrorMessage="1" sqref="F7:F26" xr:uid="{FC8CCBF3-C4B3-46AA-8D6F-BC889374C074}">
      <formula1>0</formula1>
      <formula2>48</formula2>
    </dataValidation>
    <dataValidation type="whole" allowBlank="1" showInputMessage="1" showErrorMessage="1" sqref="E7:E26 H7:H26" xr:uid="{1F19FB7E-C346-4C8A-A933-F8F475EED31C}">
      <formula1>0</formula1>
      <formula2>59</formula2>
    </dataValidation>
    <dataValidation type="whole" allowBlank="1" showInputMessage="1" showErrorMessage="1" sqref="C7:C26" xr:uid="{402406BC-789C-4376-9BA3-71B9FB0CFF7E}">
      <formula1>0</formula1>
      <formula2>24</formula2>
    </dataValidation>
    <dataValidation type="whole" allowBlank="1" showInputMessage="1" showErrorMessage="1" sqref="B7:B26" xr:uid="{81E14D7C-CA35-4DA1-869A-FFFD239B36A5}">
      <formula1>1</formula1>
      <formula2>31</formula2>
    </dataValidation>
    <dataValidation type="list" allowBlank="1" showInputMessage="1" showErrorMessage="1" sqref="S4:V4" xr:uid="{F922213C-7001-43B8-8F1E-6B24DE69CF5B}">
      <formula1>"0%,3％"</formula1>
    </dataValidation>
    <dataValidation type="list" allowBlank="1" showInputMessage="1" showErrorMessage="1" sqref="M4:P4" xr:uid="{9F620701-509A-4215-BA97-D802ACB1B87B}">
      <formula1>"区分A,区分B,区分C"</formula1>
    </dataValidation>
  </dataValidations>
  <pageMargins left="0.39370078740157483" right="0.19685039370078741" top="0.39370078740157483" bottom="0.19685039370078741" header="0.19685039370078741" footer="0.19685039370078741"/>
  <pageSetup paperSize="9" scale="84" orientation="portrait" horizontalDpi="300" verticalDpi="300" r:id="rId1"/>
  <headerFooter alignWithMargins="0">
    <oddHeader>&amp;L&amp;9〈杉並区移動書式Ｄ〉</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285750</xdr:colOff>
                    <xdr:row>2</xdr:row>
                    <xdr:rowOff>336550</xdr:rowOff>
                  </from>
                  <to>
                    <xdr:col>8</xdr:col>
                    <xdr:colOff>228600</xdr:colOff>
                    <xdr:row>3</xdr:row>
                    <xdr:rowOff>260350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285750</xdr:colOff>
                    <xdr:row>3</xdr:row>
                    <xdr:rowOff>177800</xdr:rowOff>
                  </from>
                  <to>
                    <xdr:col>8</xdr:col>
                    <xdr:colOff>228600</xdr:colOff>
                    <xdr:row>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324E-2B73-4FA5-AE56-D40BCF21CBBE}">
  <sheetPr>
    <pageSetUpPr fitToPage="1"/>
  </sheetPr>
  <dimension ref="A1:AM35"/>
  <sheetViews>
    <sheetView zoomScale="75" zoomScaleNormal="75" zoomScaleSheetLayoutView="75" workbookViewId="0">
      <selection activeCell="C3" sqref="C3"/>
    </sheetView>
  </sheetViews>
  <sheetFormatPr defaultRowHeight="13" x14ac:dyDescent="0.2"/>
  <cols>
    <col min="1" max="1" width="14.90625" style="1" customWidth="1"/>
    <col min="2" max="2" width="7.6328125" style="2" customWidth="1"/>
    <col min="3" max="3" width="4.36328125" style="2" customWidth="1"/>
    <col min="4" max="4" width="2.36328125" style="2" customWidth="1"/>
    <col min="5" max="6" width="4.36328125" style="2" customWidth="1"/>
    <col min="7" max="7" width="2.36328125" style="2" customWidth="1"/>
    <col min="8" max="8" width="4.36328125" style="2" customWidth="1"/>
    <col min="9" max="9" width="6.6328125" style="2" customWidth="1"/>
    <col min="10" max="12" width="2.90625" style="2" customWidth="1"/>
    <col min="13" max="22" width="3" style="2" customWidth="1"/>
    <col min="23" max="36" width="2.08984375" style="2" customWidth="1"/>
    <col min="37" max="37" width="2.08984375" style="1" customWidth="1"/>
    <col min="38" max="38" width="2.08984375" style="2" customWidth="1"/>
    <col min="39" max="39" width="20.453125" style="2" customWidth="1"/>
  </cols>
  <sheetData>
    <row r="1" spans="1:39" ht="141.75" customHeight="1" thickBot="1" x14ac:dyDescent="0.25">
      <c r="A1" s="65"/>
      <c r="B1" s="65"/>
      <c r="C1" s="65"/>
      <c r="D1" s="65"/>
      <c r="E1" s="65"/>
      <c r="F1" s="65"/>
      <c r="G1" s="65"/>
      <c r="H1" s="65"/>
      <c r="I1" s="65"/>
      <c r="J1" s="65"/>
      <c r="K1" s="65"/>
      <c r="L1" s="65"/>
      <c r="M1" s="65"/>
      <c r="N1" s="65"/>
      <c r="O1" s="65"/>
      <c r="P1" s="65"/>
      <c r="Q1" s="65"/>
      <c r="R1" s="65"/>
      <c r="S1" s="65"/>
      <c r="T1" s="65"/>
      <c r="U1" s="65"/>
      <c r="V1" s="65"/>
      <c r="W1" s="65"/>
      <c r="X1" s="65"/>
      <c r="Y1" s="65"/>
      <c r="Z1" s="65"/>
      <c r="AA1" s="66"/>
      <c r="AB1" s="66"/>
      <c r="AC1" s="66"/>
      <c r="AD1" s="66"/>
      <c r="AE1" s="66"/>
      <c r="AF1" s="66"/>
      <c r="AG1" s="66"/>
      <c r="AH1" s="66"/>
      <c r="AI1" s="66"/>
      <c r="AJ1" s="66"/>
      <c r="AK1" s="65"/>
      <c r="AL1" s="65"/>
      <c r="AM1" s="65"/>
    </row>
    <row r="2" spans="1:39" ht="12.75" customHeight="1" thickBot="1" x14ac:dyDescent="0.25">
      <c r="A2" s="65"/>
      <c r="B2" s="67"/>
      <c r="C2" s="68"/>
      <c r="D2" s="68"/>
      <c r="E2" s="68"/>
      <c r="F2" s="68"/>
      <c r="G2" s="68"/>
      <c r="H2" s="68"/>
      <c r="I2" s="68"/>
      <c r="J2" s="69"/>
      <c r="K2" s="68"/>
      <c r="L2" s="68"/>
      <c r="M2" s="68"/>
      <c r="N2" s="68"/>
      <c r="O2" s="68"/>
      <c r="P2" s="68"/>
      <c r="Q2" s="68"/>
      <c r="R2" s="68"/>
      <c r="S2" s="68"/>
      <c r="T2" s="68"/>
      <c r="U2" s="68"/>
      <c r="V2" s="68"/>
      <c r="W2" s="68"/>
      <c r="X2" s="68"/>
      <c r="Y2" s="68"/>
      <c r="Z2" s="68"/>
      <c r="AA2" s="70"/>
      <c r="AB2" s="70"/>
      <c r="AC2" s="70"/>
      <c r="AD2" s="70"/>
      <c r="AE2" s="70"/>
      <c r="AF2" s="70"/>
      <c r="AG2" s="70"/>
      <c r="AH2" s="70"/>
      <c r="AI2" s="70"/>
      <c r="AJ2" s="70"/>
      <c r="AK2" s="68"/>
      <c r="AL2" s="71"/>
      <c r="AM2" s="65"/>
    </row>
    <row r="3" spans="1:39" ht="25.5" customHeight="1" thickBot="1" x14ac:dyDescent="0.25">
      <c r="A3" s="65"/>
      <c r="B3" s="72" t="s">
        <v>25</v>
      </c>
      <c r="C3" s="73">
        <v>8</v>
      </c>
      <c r="D3" s="54" t="s">
        <v>0</v>
      </c>
      <c r="E3" s="73">
        <v>4</v>
      </c>
      <c r="F3" s="55" t="s">
        <v>1</v>
      </c>
      <c r="G3" s="3"/>
      <c r="H3" s="251" t="s">
        <v>36</v>
      </c>
      <c r="I3" s="251"/>
      <c r="J3" s="251"/>
      <c r="K3" s="251"/>
      <c r="L3" s="251"/>
      <c r="M3" s="251"/>
      <c r="N3" s="251"/>
      <c r="O3" s="251"/>
      <c r="P3" s="251"/>
      <c r="Q3" s="251"/>
      <c r="R3" s="251"/>
      <c r="S3" s="251"/>
      <c r="T3" s="251"/>
      <c r="U3" s="251"/>
      <c r="V3" s="251"/>
      <c r="W3" s="251"/>
      <c r="X3" s="251"/>
      <c r="Y3" s="251"/>
      <c r="Z3" s="251"/>
      <c r="AA3" s="251"/>
      <c r="AB3" s="252"/>
      <c r="AC3" s="286">
        <v>1</v>
      </c>
      <c r="AD3" s="286"/>
      <c r="AE3" s="286"/>
      <c r="AF3" s="235" t="s">
        <v>2</v>
      </c>
      <c r="AG3" s="235"/>
      <c r="AH3" s="286">
        <v>1</v>
      </c>
      <c r="AI3" s="286"/>
      <c r="AJ3" s="286"/>
      <c r="AK3" s="235" t="s">
        <v>3</v>
      </c>
      <c r="AL3" s="293"/>
      <c r="AM3" s="65"/>
    </row>
    <row r="4" spans="1:39" ht="33" customHeight="1" x14ac:dyDescent="0.2">
      <c r="A4" s="65"/>
      <c r="B4" s="74" t="s">
        <v>4</v>
      </c>
      <c r="C4" s="294" t="s">
        <v>37</v>
      </c>
      <c r="D4" s="295"/>
      <c r="E4" s="295"/>
      <c r="F4" s="295"/>
      <c r="G4" s="295"/>
      <c r="H4" s="295"/>
      <c r="I4" s="295"/>
      <c r="J4" s="296"/>
      <c r="K4" s="297" t="s">
        <v>5</v>
      </c>
      <c r="L4" s="298"/>
      <c r="M4" s="75">
        <v>7</v>
      </c>
      <c r="N4" s="76">
        <v>0</v>
      </c>
      <c r="O4" s="76">
        <v>0</v>
      </c>
      <c r="P4" s="76">
        <v>0</v>
      </c>
      <c r="Q4" s="76">
        <v>0</v>
      </c>
      <c r="R4" s="76">
        <v>0</v>
      </c>
      <c r="S4" s="76">
        <v>0</v>
      </c>
      <c r="T4" s="76">
        <v>0</v>
      </c>
      <c r="U4" s="76">
        <v>0</v>
      </c>
      <c r="V4" s="77">
        <v>0</v>
      </c>
      <c r="W4" s="5"/>
      <c r="X4" s="241" t="s">
        <v>6</v>
      </c>
      <c r="Y4" s="241"/>
      <c r="Z4" s="241"/>
      <c r="AA4" s="241"/>
      <c r="AB4" s="241"/>
      <c r="AC4" s="78">
        <v>1</v>
      </c>
      <c r="AD4" s="79">
        <v>3</v>
      </c>
      <c r="AE4" s="79">
        <v>1</v>
      </c>
      <c r="AF4" s="79">
        <v>1</v>
      </c>
      <c r="AG4" s="79">
        <v>5</v>
      </c>
      <c r="AH4" s="79">
        <v>0</v>
      </c>
      <c r="AI4" s="79">
        <v>0</v>
      </c>
      <c r="AJ4" s="79">
        <v>0</v>
      </c>
      <c r="AK4" s="79">
        <v>0</v>
      </c>
      <c r="AL4" s="80">
        <v>0</v>
      </c>
      <c r="AM4" s="65"/>
    </row>
    <row r="5" spans="1:39" ht="38.25" customHeight="1" thickBot="1" x14ac:dyDescent="0.25">
      <c r="A5" s="65"/>
      <c r="B5" s="81" t="s">
        <v>7</v>
      </c>
      <c r="C5" s="242" t="s">
        <v>26</v>
      </c>
      <c r="D5" s="243"/>
      <c r="E5" s="299">
        <v>50</v>
      </c>
      <c r="F5" s="299"/>
      <c r="G5" s="133" t="s">
        <v>35</v>
      </c>
      <c r="H5" s="133"/>
      <c r="I5" s="82" t="s">
        <v>34</v>
      </c>
      <c r="J5" s="43"/>
      <c r="K5" s="244" t="s">
        <v>8</v>
      </c>
      <c r="L5" s="245"/>
      <c r="M5" s="288" t="s">
        <v>92</v>
      </c>
      <c r="N5" s="288"/>
      <c r="O5" s="288"/>
      <c r="P5" s="289"/>
      <c r="Q5" s="248" t="s">
        <v>24</v>
      </c>
      <c r="R5" s="249"/>
      <c r="S5" s="287">
        <v>0.03</v>
      </c>
      <c r="T5" s="288"/>
      <c r="U5" s="288"/>
      <c r="V5" s="289"/>
      <c r="W5" s="7"/>
      <c r="X5" s="244" t="s">
        <v>9</v>
      </c>
      <c r="Y5" s="253"/>
      <c r="Z5" s="253"/>
      <c r="AA5" s="253"/>
      <c r="AB5" s="245"/>
      <c r="AC5" s="290" t="s">
        <v>18</v>
      </c>
      <c r="AD5" s="291"/>
      <c r="AE5" s="291"/>
      <c r="AF5" s="291"/>
      <c r="AG5" s="291"/>
      <c r="AH5" s="291"/>
      <c r="AI5" s="291"/>
      <c r="AJ5" s="291"/>
      <c r="AK5" s="291"/>
      <c r="AL5" s="292"/>
      <c r="AM5" s="65"/>
    </row>
    <row r="6" spans="1:39" ht="24" customHeight="1" thickTop="1" x14ac:dyDescent="0.2">
      <c r="A6" s="65"/>
      <c r="B6" s="281" t="s">
        <v>10</v>
      </c>
      <c r="C6" s="155" t="s">
        <v>20</v>
      </c>
      <c r="D6" s="155"/>
      <c r="E6" s="155"/>
      <c r="F6" s="155"/>
      <c r="G6" s="155"/>
      <c r="H6" s="155"/>
      <c r="I6" s="155"/>
      <c r="J6" s="206"/>
      <c r="K6" s="207" t="s">
        <v>27</v>
      </c>
      <c r="L6" s="208"/>
      <c r="M6" s="208"/>
      <c r="N6" s="208"/>
      <c r="O6" s="208"/>
      <c r="P6" s="208"/>
      <c r="Q6" s="208"/>
      <c r="R6" s="208"/>
      <c r="S6" s="208"/>
      <c r="T6" s="208"/>
      <c r="U6" s="208"/>
      <c r="V6" s="209"/>
      <c r="W6" s="207" t="s">
        <v>11</v>
      </c>
      <c r="X6" s="208"/>
      <c r="Y6" s="208"/>
      <c r="Z6" s="208"/>
      <c r="AA6" s="209"/>
      <c r="AB6" s="206" t="s">
        <v>12</v>
      </c>
      <c r="AC6" s="211"/>
      <c r="AD6" s="211"/>
      <c r="AE6" s="211"/>
      <c r="AF6" s="210"/>
      <c r="AG6" s="215" t="s">
        <v>93</v>
      </c>
      <c r="AH6" s="216"/>
      <c r="AI6" s="216"/>
      <c r="AJ6" s="216"/>
      <c r="AK6" s="216"/>
      <c r="AL6" s="300"/>
      <c r="AM6" s="65"/>
    </row>
    <row r="7" spans="1:39" ht="24" customHeight="1" x14ac:dyDescent="0.2">
      <c r="A7" s="65"/>
      <c r="B7" s="282"/>
      <c r="C7" s="221" t="s">
        <v>21</v>
      </c>
      <c r="D7" s="222"/>
      <c r="E7" s="222"/>
      <c r="F7" s="221" t="s">
        <v>22</v>
      </c>
      <c r="G7" s="222"/>
      <c r="H7" s="223"/>
      <c r="I7" s="224" t="s">
        <v>23</v>
      </c>
      <c r="J7" s="223"/>
      <c r="K7" s="210"/>
      <c r="L7" s="155"/>
      <c r="M7" s="155"/>
      <c r="N7" s="155"/>
      <c r="O7" s="155"/>
      <c r="P7" s="155"/>
      <c r="Q7" s="155"/>
      <c r="R7" s="155"/>
      <c r="S7" s="155"/>
      <c r="T7" s="155"/>
      <c r="U7" s="155"/>
      <c r="V7" s="206"/>
      <c r="W7" s="210"/>
      <c r="X7" s="155"/>
      <c r="Y7" s="155"/>
      <c r="Z7" s="155"/>
      <c r="AA7" s="206"/>
      <c r="AB7" s="212"/>
      <c r="AC7" s="213"/>
      <c r="AD7" s="213"/>
      <c r="AE7" s="213"/>
      <c r="AF7" s="214"/>
      <c r="AG7" s="218"/>
      <c r="AH7" s="219"/>
      <c r="AI7" s="219"/>
      <c r="AJ7" s="219"/>
      <c r="AK7" s="219"/>
      <c r="AL7" s="301"/>
      <c r="AM7" s="65"/>
    </row>
    <row r="8" spans="1:39" ht="32.9" customHeight="1" x14ac:dyDescent="0.2">
      <c r="A8" s="65"/>
      <c r="B8" s="83">
        <v>1</v>
      </c>
      <c r="C8" s="84">
        <v>9</v>
      </c>
      <c r="D8" s="9" t="s">
        <v>13</v>
      </c>
      <c r="E8" s="85">
        <v>0</v>
      </c>
      <c r="F8" s="86">
        <v>10</v>
      </c>
      <c r="G8" s="9" t="s">
        <v>13</v>
      </c>
      <c r="H8" s="87">
        <v>0</v>
      </c>
      <c r="I8" s="12">
        <f>IF(OR(C8="",H8=""),"",ROUNDUP(((F8-C8)*60+(H8-E8))/30,0)*0.5)</f>
        <v>1</v>
      </c>
      <c r="J8" s="13" t="str">
        <f>IF(I8="","","時間")</f>
        <v>時間</v>
      </c>
      <c r="K8" s="278" t="s">
        <v>96</v>
      </c>
      <c r="L8" s="279"/>
      <c r="M8" s="279"/>
      <c r="N8" s="279"/>
      <c r="O8" s="279"/>
      <c r="P8" s="279"/>
      <c r="Q8" s="279"/>
      <c r="R8" s="279"/>
      <c r="S8" s="279"/>
      <c r="T8" s="279"/>
      <c r="U8" s="279"/>
      <c r="V8" s="280"/>
      <c r="W8" s="167">
        <f>IFERROR(INDEX(単価表!$C$4:$E$51,MATCH($I8,単価表!$B$4:$B$51,0),MATCH($M$5,単価表!$C$3:$E$3,0)),"")</f>
        <v>5760</v>
      </c>
      <c r="X8" s="168"/>
      <c r="Y8" s="168"/>
      <c r="Z8" s="168"/>
      <c r="AA8" s="169"/>
      <c r="AB8" s="167">
        <f>IFERROR(IF($S$5=0.03,INDEX(単価表!$I$4:$K$51,MATCH($I8,単価表!$B$4:$B$51,0),MATCH($M$5,単価表!$I$3:$K$3,0)),IF(AND($S$5&lt;&gt;"",$I8&lt;&gt;""),0,"")),"")</f>
        <v>172</v>
      </c>
      <c r="AC8" s="168"/>
      <c r="AD8" s="168"/>
      <c r="AE8" s="168"/>
      <c r="AF8" s="184"/>
      <c r="AG8" s="263" t="s">
        <v>107</v>
      </c>
      <c r="AH8" s="264"/>
      <c r="AI8" s="264"/>
      <c r="AJ8" s="264"/>
      <c r="AK8" s="264"/>
      <c r="AL8" s="265"/>
      <c r="AM8" s="65"/>
    </row>
    <row r="9" spans="1:39" ht="32.9" customHeight="1" x14ac:dyDescent="0.2">
      <c r="A9" s="65"/>
      <c r="B9" s="83">
        <v>2</v>
      </c>
      <c r="C9" s="84">
        <v>9</v>
      </c>
      <c r="D9" s="9" t="s">
        <v>13</v>
      </c>
      <c r="E9" s="85">
        <v>0</v>
      </c>
      <c r="F9" s="86">
        <v>11</v>
      </c>
      <c r="G9" s="9" t="s">
        <v>13</v>
      </c>
      <c r="H9" s="87">
        <v>0</v>
      </c>
      <c r="I9" s="12">
        <f>IF(OR(C9="",H9=""),"",ROUNDUP(((F9-C9)*60+(H9-E9))/30,0)*0.5)</f>
        <v>2</v>
      </c>
      <c r="J9" s="13" t="str">
        <f t="shared" ref="J9:J27" si="0">IF(I9="","","時間")</f>
        <v>時間</v>
      </c>
      <c r="K9" s="278" t="s">
        <v>97</v>
      </c>
      <c r="L9" s="279"/>
      <c r="M9" s="279"/>
      <c r="N9" s="279"/>
      <c r="O9" s="279"/>
      <c r="P9" s="279"/>
      <c r="Q9" s="279"/>
      <c r="R9" s="279"/>
      <c r="S9" s="279"/>
      <c r="T9" s="279"/>
      <c r="U9" s="279"/>
      <c r="V9" s="280"/>
      <c r="W9" s="167">
        <f>IFERROR(INDEX(単価表!$C$4:$E$51,MATCH($I9,単価表!$B$4:$B$51,0),MATCH($M$5,単価表!$C$3:$E$3,0)),"")</f>
        <v>9538</v>
      </c>
      <c r="X9" s="168"/>
      <c r="Y9" s="168"/>
      <c r="Z9" s="168"/>
      <c r="AA9" s="169"/>
      <c r="AB9" s="167">
        <f>IFERROR(IF($S$5=0.03,INDEX(単価表!$I$4:$K$51,MATCH($I9,単価表!$B$4:$B$51,0),MATCH($M$5,単価表!$I$3:$K$3,0)),IF(AND($S$5&lt;&gt;"",$I9&lt;&gt;""),0,"")),"")</f>
        <v>286</v>
      </c>
      <c r="AC9" s="168"/>
      <c r="AD9" s="168"/>
      <c r="AE9" s="168"/>
      <c r="AF9" s="184"/>
      <c r="AG9" s="263" t="s">
        <v>106</v>
      </c>
      <c r="AH9" s="264"/>
      <c r="AI9" s="264"/>
      <c r="AJ9" s="264"/>
      <c r="AK9" s="264"/>
      <c r="AL9" s="265"/>
      <c r="AM9" s="65"/>
    </row>
    <row r="10" spans="1:39" ht="32.9" customHeight="1" x14ac:dyDescent="0.2">
      <c r="A10" s="65"/>
      <c r="B10" s="83">
        <v>3</v>
      </c>
      <c r="C10" s="84">
        <v>9</v>
      </c>
      <c r="D10" s="9" t="s">
        <v>13</v>
      </c>
      <c r="E10" s="85">
        <v>0</v>
      </c>
      <c r="F10" s="86">
        <v>12</v>
      </c>
      <c r="G10" s="9" t="s">
        <v>13</v>
      </c>
      <c r="H10" s="87">
        <v>0</v>
      </c>
      <c r="I10" s="12">
        <f t="shared" ref="I10:I27" si="1">IF(OR(C10="",H10=""),"",ROUNDUP(((F10-C10)*60+(H10-E10))/30,0)*0.5)</f>
        <v>3</v>
      </c>
      <c r="J10" s="13" t="str">
        <f t="shared" si="0"/>
        <v>時間</v>
      </c>
      <c r="K10" s="278" t="s">
        <v>98</v>
      </c>
      <c r="L10" s="279"/>
      <c r="M10" s="279"/>
      <c r="N10" s="279"/>
      <c r="O10" s="279"/>
      <c r="P10" s="279"/>
      <c r="Q10" s="279"/>
      <c r="R10" s="279"/>
      <c r="S10" s="279"/>
      <c r="T10" s="279"/>
      <c r="U10" s="279"/>
      <c r="V10" s="280"/>
      <c r="W10" s="167">
        <f>IFERROR(INDEX(単価表!$C$4:$E$51,MATCH($I10,単価表!$B$4:$B$51,0),MATCH($M$5,単価表!$C$3:$E$3,0)),"")</f>
        <v>11933</v>
      </c>
      <c r="X10" s="168"/>
      <c r="Y10" s="168"/>
      <c r="Z10" s="168"/>
      <c r="AA10" s="169"/>
      <c r="AB10" s="167">
        <f>IFERROR(IF($S$5=0.03,INDEX(単価表!$I$4:$K$51,MATCH($I10,単価表!$B$4:$B$51,0),MATCH($M$5,単価表!$I$3:$K$3,0)),IF(AND($S$5&lt;&gt;"",$I10&lt;&gt;""),0,"")),"")</f>
        <v>357</v>
      </c>
      <c r="AC10" s="168"/>
      <c r="AD10" s="168"/>
      <c r="AE10" s="168"/>
      <c r="AF10" s="184"/>
      <c r="AG10" s="263" t="s">
        <v>106</v>
      </c>
      <c r="AH10" s="264"/>
      <c r="AI10" s="264"/>
      <c r="AJ10" s="264"/>
      <c r="AK10" s="264"/>
      <c r="AL10" s="265"/>
      <c r="AM10" s="65"/>
    </row>
    <row r="11" spans="1:39" ht="32.9" customHeight="1" x14ac:dyDescent="0.2">
      <c r="A11" s="65"/>
      <c r="B11" s="83">
        <v>4</v>
      </c>
      <c r="C11" s="84">
        <v>9</v>
      </c>
      <c r="D11" s="9" t="s">
        <v>13</v>
      </c>
      <c r="E11" s="85">
        <v>0</v>
      </c>
      <c r="F11" s="86">
        <v>13</v>
      </c>
      <c r="G11" s="9" t="s">
        <v>13</v>
      </c>
      <c r="H11" s="87">
        <v>0</v>
      </c>
      <c r="I11" s="12">
        <f t="shared" si="1"/>
        <v>4</v>
      </c>
      <c r="J11" s="13" t="str">
        <f t="shared" si="0"/>
        <v>時間</v>
      </c>
      <c r="K11" s="278" t="s">
        <v>99</v>
      </c>
      <c r="L11" s="279"/>
      <c r="M11" s="279"/>
      <c r="N11" s="279"/>
      <c r="O11" s="279"/>
      <c r="P11" s="279"/>
      <c r="Q11" s="279"/>
      <c r="R11" s="279"/>
      <c r="S11" s="279"/>
      <c r="T11" s="279"/>
      <c r="U11" s="279"/>
      <c r="V11" s="280"/>
      <c r="W11" s="167">
        <f>IFERROR(INDEX(単価表!$C$4:$E$51,MATCH($I11,単価表!$B$4:$B$51,0),MATCH($M$5,単価表!$C$3:$E$3,0)),"")</f>
        <v>14314</v>
      </c>
      <c r="X11" s="168"/>
      <c r="Y11" s="168"/>
      <c r="Z11" s="168"/>
      <c r="AA11" s="169"/>
      <c r="AB11" s="167">
        <f>IFERROR(IF($S$5=0.03,INDEX(単価表!$I$4:$K$51,MATCH($I11,単価表!$B$4:$B$51,0),MATCH($M$5,単価表!$I$3:$K$3,0)),IF(AND($S$5&lt;&gt;"",$I11&lt;&gt;""),0,"")),"")</f>
        <v>429</v>
      </c>
      <c r="AC11" s="168"/>
      <c r="AD11" s="168"/>
      <c r="AE11" s="168"/>
      <c r="AF11" s="184"/>
      <c r="AG11" s="263" t="s">
        <v>106</v>
      </c>
      <c r="AH11" s="264"/>
      <c r="AI11" s="264"/>
      <c r="AJ11" s="264"/>
      <c r="AK11" s="264"/>
      <c r="AL11" s="265"/>
      <c r="AM11" s="65"/>
    </row>
    <row r="12" spans="1:39" ht="32.9" customHeight="1" thickBot="1" x14ac:dyDescent="0.25">
      <c r="A12" s="65"/>
      <c r="B12" s="88">
        <v>5</v>
      </c>
      <c r="C12" s="89">
        <v>9</v>
      </c>
      <c r="D12" s="15" t="s">
        <v>13</v>
      </c>
      <c r="E12" s="90">
        <v>0</v>
      </c>
      <c r="F12" s="89">
        <v>14</v>
      </c>
      <c r="G12" s="15" t="s">
        <v>13</v>
      </c>
      <c r="H12" s="91">
        <v>0</v>
      </c>
      <c r="I12" s="18">
        <f t="shared" si="1"/>
        <v>5</v>
      </c>
      <c r="J12" s="19" t="str">
        <f t="shared" si="0"/>
        <v>時間</v>
      </c>
      <c r="K12" s="275" t="s">
        <v>100</v>
      </c>
      <c r="L12" s="276"/>
      <c r="M12" s="276"/>
      <c r="N12" s="276"/>
      <c r="O12" s="276"/>
      <c r="P12" s="276"/>
      <c r="Q12" s="276"/>
      <c r="R12" s="276"/>
      <c r="S12" s="276"/>
      <c r="T12" s="276"/>
      <c r="U12" s="276"/>
      <c r="V12" s="277"/>
      <c r="W12" s="170">
        <f>IFERROR(INDEX(単価表!$C$4:$E$51,MATCH($I12,単価表!$B$4:$B$51,0),MATCH($M$5,単価表!$C$3:$E$3,0)),"")</f>
        <v>16681</v>
      </c>
      <c r="X12" s="171"/>
      <c r="Y12" s="171"/>
      <c r="Z12" s="171"/>
      <c r="AA12" s="191"/>
      <c r="AB12" s="170">
        <f>IFERROR(IF($S$5=0.03,INDEX(単価表!$I$4:$K$51,MATCH($I12,単価表!$B$4:$B$51,0),MATCH($M$5,単価表!$I$3:$K$3,0)),IF(AND($S$5&lt;&gt;"",$I12&lt;&gt;""),0,"")),"")</f>
        <v>500</v>
      </c>
      <c r="AC12" s="171"/>
      <c r="AD12" s="171"/>
      <c r="AE12" s="171"/>
      <c r="AF12" s="172"/>
      <c r="AG12" s="266" t="s">
        <v>106</v>
      </c>
      <c r="AH12" s="267"/>
      <c r="AI12" s="267"/>
      <c r="AJ12" s="267"/>
      <c r="AK12" s="267"/>
      <c r="AL12" s="268"/>
      <c r="AM12" s="65"/>
    </row>
    <row r="13" spans="1:39" ht="32.9" customHeight="1" x14ac:dyDescent="0.2">
      <c r="A13" s="65"/>
      <c r="B13" s="92">
        <v>6</v>
      </c>
      <c r="C13" s="93">
        <v>9</v>
      </c>
      <c r="D13" s="21" t="s">
        <v>13</v>
      </c>
      <c r="E13" s="94">
        <v>0</v>
      </c>
      <c r="F13" s="95">
        <v>15</v>
      </c>
      <c r="G13" s="21" t="s">
        <v>13</v>
      </c>
      <c r="H13" s="96">
        <v>0</v>
      </c>
      <c r="I13" s="24">
        <f t="shared" si="1"/>
        <v>6</v>
      </c>
      <c r="J13" s="25" t="str">
        <f t="shared" si="0"/>
        <v>時間</v>
      </c>
      <c r="K13" s="302" t="s">
        <v>101</v>
      </c>
      <c r="L13" s="303"/>
      <c r="M13" s="303"/>
      <c r="N13" s="303"/>
      <c r="O13" s="303"/>
      <c r="P13" s="303"/>
      <c r="Q13" s="303"/>
      <c r="R13" s="303"/>
      <c r="S13" s="303"/>
      <c r="T13" s="303"/>
      <c r="U13" s="303"/>
      <c r="V13" s="304"/>
      <c r="W13" s="195">
        <f>IFERROR(INDEX(単価表!$C$4:$E$51,MATCH($I13,単価表!$B$4:$B$51,0),MATCH($M$5,単価表!$C$3:$E$3,0)),"")</f>
        <v>19048</v>
      </c>
      <c r="X13" s="196"/>
      <c r="Y13" s="196"/>
      <c r="Z13" s="196"/>
      <c r="AA13" s="197"/>
      <c r="AB13" s="198">
        <f>IFERROR(IF($S$5=0.03,INDEX(単価表!$I$4:$K$51,MATCH($I13,単価表!$B$4:$B$51,0),MATCH($M$5,単価表!$I$3:$K$3,0)),IF(AND($S$5&lt;&gt;"",$I13&lt;&gt;""),0,"")),"")</f>
        <v>571</v>
      </c>
      <c r="AC13" s="199"/>
      <c r="AD13" s="199"/>
      <c r="AE13" s="199"/>
      <c r="AF13" s="200"/>
      <c r="AG13" s="305" t="s">
        <v>106</v>
      </c>
      <c r="AH13" s="306"/>
      <c r="AI13" s="306"/>
      <c r="AJ13" s="306"/>
      <c r="AK13" s="306"/>
      <c r="AL13" s="307"/>
      <c r="AM13" s="65"/>
    </row>
    <row r="14" spans="1:39" ht="32.9" customHeight="1" x14ac:dyDescent="0.2">
      <c r="A14" s="65"/>
      <c r="B14" s="83">
        <v>7</v>
      </c>
      <c r="C14" s="84">
        <v>10</v>
      </c>
      <c r="D14" s="9" t="s">
        <v>13</v>
      </c>
      <c r="E14" s="85">
        <v>0</v>
      </c>
      <c r="F14" s="86">
        <v>12</v>
      </c>
      <c r="G14" s="9" t="s">
        <v>13</v>
      </c>
      <c r="H14" s="87">
        <v>0</v>
      </c>
      <c r="I14" s="12">
        <f t="shared" si="1"/>
        <v>2</v>
      </c>
      <c r="J14" s="19" t="str">
        <f t="shared" si="0"/>
        <v>時間</v>
      </c>
      <c r="K14" s="278" t="s">
        <v>102</v>
      </c>
      <c r="L14" s="279"/>
      <c r="M14" s="279"/>
      <c r="N14" s="279"/>
      <c r="O14" s="279"/>
      <c r="P14" s="279"/>
      <c r="Q14" s="279"/>
      <c r="R14" s="279"/>
      <c r="S14" s="279"/>
      <c r="T14" s="279"/>
      <c r="U14" s="279"/>
      <c r="V14" s="280"/>
      <c r="W14" s="167">
        <f>IFERROR(INDEX(単価表!$C$4:$E$51,MATCH($I14,単価表!$B$4:$B$51,0),MATCH($M$5,単価表!$C$3:$E$3,0)),"")</f>
        <v>9538</v>
      </c>
      <c r="X14" s="168"/>
      <c r="Y14" s="168"/>
      <c r="Z14" s="168"/>
      <c r="AA14" s="169"/>
      <c r="AB14" s="167">
        <f>IFERROR(IF($S$5=0.03,INDEX(単価表!$I$4:$K$51,MATCH($I14,単価表!$B$4:$B$51,0),MATCH($M$5,単価表!$I$3:$K$3,0)),IF(AND($S$5&lt;&gt;"",$I14&lt;&gt;""),0,"")),"")</f>
        <v>286</v>
      </c>
      <c r="AC14" s="168"/>
      <c r="AD14" s="168"/>
      <c r="AE14" s="168"/>
      <c r="AF14" s="184"/>
      <c r="AG14" s="263" t="s">
        <v>106</v>
      </c>
      <c r="AH14" s="264"/>
      <c r="AI14" s="264"/>
      <c r="AJ14" s="264"/>
      <c r="AK14" s="264"/>
      <c r="AL14" s="265"/>
      <c r="AM14" s="65"/>
    </row>
    <row r="15" spans="1:39" ht="32.9" customHeight="1" x14ac:dyDescent="0.2">
      <c r="A15" s="65"/>
      <c r="B15" s="83">
        <v>7</v>
      </c>
      <c r="C15" s="84">
        <v>17</v>
      </c>
      <c r="D15" s="9" t="s">
        <v>13</v>
      </c>
      <c r="E15" s="85">
        <v>0</v>
      </c>
      <c r="F15" s="86">
        <v>19</v>
      </c>
      <c r="G15" s="9" t="s">
        <v>13</v>
      </c>
      <c r="H15" s="87">
        <v>0</v>
      </c>
      <c r="I15" s="12">
        <f t="shared" si="1"/>
        <v>2</v>
      </c>
      <c r="J15" s="19" t="str">
        <f t="shared" si="0"/>
        <v>時間</v>
      </c>
      <c r="K15" s="278" t="s">
        <v>103</v>
      </c>
      <c r="L15" s="279"/>
      <c r="M15" s="279"/>
      <c r="N15" s="279"/>
      <c r="O15" s="279"/>
      <c r="P15" s="279"/>
      <c r="Q15" s="279"/>
      <c r="R15" s="279"/>
      <c r="S15" s="279"/>
      <c r="T15" s="279"/>
      <c r="U15" s="279"/>
      <c r="V15" s="280"/>
      <c r="W15" s="167">
        <f>IFERROR(INDEX(単価表!$C$4:$E$51,MATCH($I15,単価表!$B$4:$B$51,0),MATCH($M$5,単価表!$C$3:$E$3,0)),"")</f>
        <v>9538</v>
      </c>
      <c r="X15" s="168"/>
      <c r="Y15" s="168"/>
      <c r="Z15" s="168"/>
      <c r="AA15" s="169"/>
      <c r="AB15" s="167">
        <f>IFERROR(IF($S$5=0.03,INDEX(単価表!$I$4:$K$51,MATCH($I15,単価表!$B$4:$B$51,0),MATCH($M$5,単価表!$I$3:$K$3,0)),IF(AND($S$5&lt;&gt;"",$I15&lt;&gt;""),0,"")),"")</f>
        <v>286</v>
      </c>
      <c r="AC15" s="168"/>
      <c r="AD15" s="168"/>
      <c r="AE15" s="168"/>
      <c r="AF15" s="184"/>
      <c r="AG15" s="263" t="s">
        <v>106</v>
      </c>
      <c r="AH15" s="264"/>
      <c r="AI15" s="264"/>
      <c r="AJ15" s="264"/>
      <c r="AK15" s="264"/>
      <c r="AL15" s="265"/>
      <c r="AM15" s="65"/>
    </row>
    <row r="16" spans="1:39" ht="32.9" customHeight="1" x14ac:dyDescent="0.2">
      <c r="A16" s="65"/>
      <c r="B16" s="83">
        <v>8</v>
      </c>
      <c r="C16" s="84">
        <v>13</v>
      </c>
      <c r="D16" s="9" t="s">
        <v>13</v>
      </c>
      <c r="E16" s="85">
        <v>0</v>
      </c>
      <c r="F16" s="86">
        <v>16</v>
      </c>
      <c r="G16" s="9" t="s">
        <v>13</v>
      </c>
      <c r="H16" s="87">
        <v>0</v>
      </c>
      <c r="I16" s="12">
        <f t="shared" si="1"/>
        <v>3</v>
      </c>
      <c r="J16" s="19" t="str">
        <f t="shared" si="0"/>
        <v>時間</v>
      </c>
      <c r="K16" s="278" t="s">
        <v>104</v>
      </c>
      <c r="L16" s="279"/>
      <c r="M16" s="279"/>
      <c r="N16" s="279"/>
      <c r="O16" s="279"/>
      <c r="P16" s="279"/>
      <c r="Q16" s="279"/>
      <c r="R16" s="279"/>
      <c r="S16" s="279"/>
      <c r="T16" s="279"/>
      <c r="U16" s="279"/>
      <c r="V16" s="280"/>
      <c r="W16" s="167">
        <f>IFERROR(INDEX(単価表!$C$4:$E$51,MATCH($I16,単価表!$B$4:$B$51,0),MATCH($M$5,単価表!$C$3:$E$3,0)),"")</f>
        <v>11933</v>
      </c>
      <c r="X16" s="168"/>
      <c r="Y16" s="168"/>
      <c r="Z16" s="168"/>
      <c r="AA16" s="169"/>
      <c r="AB16" s="167">
        <f>IFERROR(IF($S$5=0.03,INDEX(単価表!$I$4:$K$51,MATCH($I16,単価表!$B$4:$B$51,0),MATCH($M$5,単価表!$I$3:$K$3,0)),IF(AND($S$5&lt;&gt;"",$I16&lt;&gt;""),0,"")),"")</f>
        <v>357</v>
      </c>
      <c r="AC16" s="168"/>
      <c r="AD16" s="168"/>
      <c r="AE16" s="168"/>
      <c r="AF16" s="184"/>
      <c r="AG16" s="263" t="s">
        <v>106</v>
      </c>
      <c r="AH16" s="264"/>
      <c r="AI16" s="264"/>
      <c r="AJ16" s="264"/>
      <c r="AK16" s="264"/>
      <c r="AL16" s="265"/>
      <c r="AM16" s="65"/>
    </row>
    <row r="17" spans="1:39" ht="32.9" customHeight="1" thickBot="1" x14ac:dyDescent="0.25">
      <c r="A17" s="65"/>
      <c r="B17" s="97">
        <v>8</v>
      </c>
      <c r="C17" s="89">
        <v>19</v>
      </c>
      <c r="D17" s="15" t="s">
        <v>13</v>
      </c>
      <c r="E17" s="90">
        <v>0</v>
      </c>
      <c r="F17" s="89">
        <v>21</v>
      </c>
      <c r="G17" s="15" t="s">
        <v>13</v>
      </c>
      <c r="H17" s="91">
        <v>0</v>
      </c>
      <c r="I17" s="18">
        <f t="shared" si="1"/>
        <v>2</v>
      </c>
      <c r="J17" s="26" t="str">
        <f t="shared" si="0"/>
        <v>時間</v>
      </c>
      <c r="K17" s="275" t="s">
        <v>105</v>
      </c>
      <c r="L17" s="276"/>
      <c r="M17" s="276"/>
      <c r="N17" s="276"/>
      <c r="O17" s="276"/>
      <c r="P17" s="276"/>
      <c r="Q17" s="276"/>
      <c r="R17" s="276"/>
      <c r="S17" s="276"/>
      <c r="T17" s="276"/>
      <c r="U17" s="276"/>
      <c r="V17" s="277"/>
      <c r="W17" s="170">
        <f>IFERROR(INDEX(単価表!$C$4:$E$51,MATCH($I17,単価表!$B$4:$B$51,0),MATCH($M$5,単価表!$C$3:$E$3,0)),"")</f>
        <v>9538</v>
      </c>
      <c r="X17" s="171"/>
      <c r="Y17" s="171"/>
      <c r="Z17" s="171"/>
      <c r="AA17" s="191"/>
      <c r="AB17" s="170">
        <f>IFERROR(IF($S$5=0.03,INDEX(単価表!$I$4:$K$51,MATCH($I17,単価表!$B$4:$B$51,0),MATCH($M$5,単価表!$I$3:$K$3,0)),IF(AND($S$5&lt;&gt;"",$I17&lt;&gt;""),0,"")),"")</f>
        <v>286</v>
      </c>
      <c r="AC17" s="171"/>
      <c r="AD17" s="171"/>
      <c r="AE17" s="171"/>
      <c r="AF17" s="172"/>
      <c r="AG17" s="266" t="s">
        <v>106</v>
      </c>
      <c r="AH17" s="267"/>
      <c r="AI17" s="267"/>
      <c r="AJ17" s="267"/>
      <c r="AK17" s="267"/>
      <c r="AL17" s="268"/>
      <c r="AM17" s="65"/>
    </row>
    <row r="18" spans="1:39" ht="32.9" customHeight="1" x14ac:dyDescent="0.2">
      <c r="A18" s="65"/>
      <c r="B18" s="98"/>
      <c r="C18" s="99"/>
      <c r="D18" s="21" t="s">
        <v>13</v>
      </c>
      <c r="E18" s="100"/>
      <c r="F18" s="101"/>
      <c r="G18" s="21" t="s">
        <v>13</v>
      </c>
      <c r="H18" s="102"/>
      <c r="I18" s="24" t="str">
        <f t="shared" si="1"/>
        <v/>
      </c>
      <c r="J18" s="27" t="str">
        <f t="shared" si="0"/>
        <v/>
      </c>
      <c r="K18" s="283"/>
      <c r="L18" s="284"/>
      <c r="M18" s="284"/>
      <c r="N18" s="284"/>
      <c r="O18" s="284"/>
      <c r="P18" s="284"/>
      <c r="Q18" s="284"/>
      <c r="R18" s="284"/>
      <c r="S18" s="284"/>
      <c r="T18" s="284"/>
      <c r="U18" s="284"/>
      <c r="V18" s="285"/>
      <c r="W18" s="195" t="str">
        <f>IFERROR(INDEX(単価表!$C$4:$E$51,MATCH($I18,単価表!$B$4:$B$51,0),MATCH($M$5,単価表!$C$3:$E$3,0)),"")</f>
        <v/>
      </c>
      <c r="X18" s="196"/>
      <c r="Y18" s="196"/>
      <c r="Z18" s="196"/>
      <c r="AA18" s="197"/>
      <c r="AB18" s="198" t="str">
        <f>IFERROR(IF($S$5=0.03,INDEX(単価表!$I$4:$K$51,MATCH($I18,単価表!$B$4:$B$51,0),MATCH($M$5,単価表!$I$3:$K$3,0)),IF(AND($S$5&lt;&gt;"",$I18&lt;&gt;""),0,"")),"")</f>
        <v/>
      </c>
      <c r="AC18" s="199"/>
      <c r="AD18" s="199"/>
      <c r="AE18" s="199"/>
      <c r="AF18" s="200"/>
      <c r="AG18" s="269"/>
      <c r="AH18" s="270"/>
      <c r="AI18" s="270"/>
      <c r="AJ18" s="270"/>
      <c r="AK18" s="270"/>
      <c r="AL18" s="271"/>
      <c r="AM18" s="65"/>
    </row>
    <row r="19" spans="1:39" ht="32.9" customHeight="1" x14ac:dyDescent="0.2">
      <c r="A19" s="65"/>
      <c r="B19" s="103"/>
      <c r="C19" s="104"/>
      <c r="D19" s="9" t="s">
        <v>13</v>
      </c>
      <c r="E19" s="105"/>
      <c r="F19" s="106"/>
      <c r="G19" s="9" t="s">
        <v>13</v>
      </c>
      <c r="H19" s="107"/>
      <c r="I19" s="12" t="str">
        <f t="shared" si="1"/>
        <v/>
      </c>
      <c r="J19" s="19" t="str">
        <f t="shared" si="0"/>
        <v/>
      </c>
      <c r="K19" s="257"/>
      <c r="L19" s="258"/>
      <c r="M19" s="258"/>
      <c r="N19" s="258"/>
      <c r="O19" s="258"/>
      <c r="P19" s="258"/>
      <c r="Q19" s="258"/>
      <c r="R19" s="258"/>
      <c r="S19" s="258"/>
      <c r="T19" s="258"/>
      <c r="U19" s="258"/>
      <c r="V19" s="259"/>
      <c r="W19" s="167" t="str">
        <f>IFERROR(INDEX(単価表!$C$4:$E$51,MATCH($I19,単価表!$B$4:$B$51,0),MATCH($M$5,単価表!$C$3:$E$3,0)),"")</f>
        <v/>
      </c>
      <c r="X19" s="168"/>
      <c r="Y19" s="168"/>
      <c r="Z19" s="168"/>
      <c r="AA19" s="169"/>
      <c r="AB19" s="167" t="str">
        <f>IFERROR(IF($S$5=0.03,INDEX(単価表!$I$4:$K$51,MATCH($I19,単価表!$B$4:$B$51,0),MATCH($M$5,単価表!$I$3:$K$3,0)),IF(AND($S$5&lt;&gt;"",$I19&lt;&gt;""),0,"")),"")</f>
        <v/>
      </c>
      <c r="AC19" s="168"/>
      <c r="AD19" s="168"/>
      <c r="AE19" s="168"/>
      <c r="AF19" s="184"/>
      <c r="AG19" s="272"/>
      <c r="AH19" s="273"/>
      <c r="AI19" s="273"/>
      <c r="AJ19" s="273"/>
      <c r="AK19" s="273"/>
      <c r="AL19" s="274"/>
      <c r="AM19" s="65"/>
    </row>
    <row r="20" spans="1:39" ht="32.9" customHeight="1" x14ac:dyDescent="0.2">
      <c r="A20" s="65"/>
      <c r="B20" s="103"/>
      <c r="C20" s="104"/>
      <c r="D20" s="9" t="s">
        <v>13</v>
      </c>
      <c r="E20" s="105"/>
      <c r="F20" s="106"/>
      <c r="G20" s="9" t="s">
        <v>13</v>
      </c>
      <c r="H20" s="107"/>
      <c r="I20" s="12" t="str">
        <f t="shared" si="1"/>
        <v/>
      </c>
      <c r="J20" s="19" t="str">
        <f t="shared" si="0"/>
        <v/>
      </c>
      <c r="K20" s="257"/>
      <c r="L20" s="258"/>
      <c r="M20" s="258"/>
      <c r="N20" s="258"/>
      <c r="O20" s="258"/>
      <c r="P20" s="258"/>
      <c r="Q20" s="258"/>
      <c r="R20" s="258"/>
      <c r="S20" s="258"/>
      <c r="T20" s="258"/>
      <c r="U20" s="258"/>
      <c r="V20" s="259"/>
      <c r="W20" s="167" t="str">
        <f>IFERROR(INDEX(単価表!$C$4:$E$51,MATCH($I20,単価表!$B$4:$B$51,0),MATCH($M$5,単価表!$C$3:$E$3,0)),"")</f>
        <v/>
      </c>
      <c r="X20" s="168"/>
      <c r="Y20" s="168"/>
      <c r="Z20" s="168"/>
      <c r="AA20" s="169"/>
      <c r="AB20" s="167" t="str">
        <f>IFERROR(IF($S$5=0.03,INDEX(単価表!$I$4:$K$51,MATCH($I20,単価表!$B$4:$B$51,0),MATCH($M$5,単価表!$I$3:$K$3,0)),IF(AND($S$5&lt;&gt;"",$I20&lt;&gt;""),0,"")),"")</f>
        <v/>
      </c>
      <c r="AC20" s="168"/>
      <c r="AD20" s="168"/>
      <c r="AE20" s="168"/>
      <c r="AF20" s="184"/>
      <c r="AG20" s="272"/>
      <c r="AH20" s="273"/>
      <c r="AI20" s="273"/>
      <c r="AJ20" s="273"/>
      <c r="AK20" s="273"/>
      <c r="AL20" s="274"/>
      <c r="AM20" s="65"/>
    </row>
    <row r="21" spans="1:39" ht="32.9" customHeight="1" x14ac:dyDescent="0.2">
      <c r="A21" s="65"/>
      <c r="B21" s="103"/>
      <c r="C21" s="104"/>
      <c r="D21" s="9" t="s">
        <v>13</v>
      </c>
      <c r="E21" s="105"/>
      <c r="F21" s="106"/>
      <c r="G21" s="9" t="s">
        <v>13</v>
      </c>
      <c r="H21" s="107"/>
      <c r="I21" s="12" t="str">
        <f t="shared" si="1"/>
        <v/>
      </c>
      <c r="J21" s="19" t="str">
        <f t="shared" si="0"/>
        <v/>
      </c>
      <c r="K21" s="257"/>
      <c r="L21" s="258"/>
      <c r="M21" s="258"/>
      <c r="N21" s="258"/>
      <c r="O21" s="258"/>
      <c r="P21" s="258"/>
      <c r="Q21" s="258"/>
      <c r="R21" s="258"/>
      <c r="S21" s="258"/>
      <c r="T21" s="258"/>
      <c r="U21" s="258"/>
      <c r="V21" s="259"/>
      <c r="W21" s="167" t="str">
        <f>IFERROR(INDEX(単価表!$C$4:$E$51,MATCH($I21,単価表!$B$4:$B$51,0),MATCH($M$5,単価表!$C$3:$E$3,0)),"")</f>
        <v/>
      </c>
      <c r="X21" s="168"/>
      <c r="Y21" s="168"/>
      <c r="Z21" s="168"/>
      <c r="AA21" s="169"/>
      <c r="AB21" s="167" t="str">
        <f>IFERROR(IF($S$5=0.03,INDEX(単価表!$I$4:$K$51,MATCH($I21,単価表!$B$4:$B$51,0),MATCH($M$5,単価表!$I$3:$K$3,0)),IF(AND($S$5&lt;&gt;"",$I21&lt;&gt;""),0,"")),"")</f>
        <v/>
      </c>
      <c r="AC21" s="168"/>
      <c r="AD21" s="168"/>
      <c r="AE21" s="168"/>
      <c r="AF21" s="184"/>
      <c r="AG21" s="272"/>
      <c r="AH21" s="273"/>
      <c r="AI21" s="273"/>
      <c r="AJ21" s="273"/>
      <c r="AK21" s="273"/>
      <c r="AL21" s="274"/>
      <c r="AM21" s="65"/>
    </row>
    <row r="22" spans="1:39" ht="32.9" customHeight="1" thickBot="1" x14ac:dyDescent="0.25">
      <c r="A22" s="65"/>
      <c r="B22" s="108"/>
      <c r="C22" s="109"/>
      <c r="D22" s="15" t="s">
        <v>13</v>
      </c>
      <c r="E22" s="110"/>
      <c r="F22" s="111"/>
      <c r="G22" s="15" t="s">
        <v>13</v>
      </c>
      <c r="H22" s="112"/>
      <c r="I22" s="18" t="str">
        <f t="shared" si="1"/>
        <v/>
      </c>
      <c r="J22" s="26" t="str">
        <f t="shared" si="0"/>
        <v/>
      </c>
      <c r="K22" s="313"/>
      <c r="L22" s="314"/>
      <c r="M22" s="314"/>
      <c r="N22" s="314"/>
      <c r="O22" s="314"/>
      <c r="P22" s="314"/>
      <c r="Q22" s="314"/>
      <c r="R22" s="314"/>
      <c r="S22" s="314"/>
      <c r="T22" s="314"/>
      <c r="U22" s="314"/>
      <c r="V22" s="315"/>
      <c r="W22" s="170" t="str">
        <f>IFERROR(INDEX(単価表!$C$4:$E$51,MATCH($I22,単価表!$B$4:$B$51,0),MATCH($M$5,単価表!$C$3:$E$3,0)),"")</f>
        <v/>
      </c>
      <c r="X22" s="171"/>
      <c r="Y22" s="171"/>
      <c r="Z22" s="171"/>
      <c r="AA22" s="191"/>
      <c r="AB22" s="170" t="str">
        <f>IFERROR(IF($S$5=0.03,INDEX(単価表!$I$4:$K$51,MATCH($I22,単価表!$B$4:$B$51,0),MATCH($M$5,単価表!$I$3:$K$3,0)),IF(AND($S$5&lt;&gt;"",$I22&lt;&gt;""),0,"")),"")</f>
        <v/>
      </c>
      <c r="AC22" s="171"/>
      <c r="AD22" s="171"/>
      <c r="AE22" s="171"/>
      <c r="AF22" s="172"/>
      <c r="AG22" s="308"/>
      <c r="AH22" s="309"/>
      <c r="AI22" s="309"/>
      <c r="AJ22" s="309"/>
      <c r="AK22" s="309"/>
      <c r="AL22" s="310"/>
      <c r="AM22" s="65"/>
    </row>
    <row r="23" spans="1:39" ht="32.9" customHeight="1" x14ac:dyDescent="0.2">
      <c r="A23" s="65"/>
      <c r="B23" s="98"/>
      <c r="C23" s="99"/>
      <c r="D23" s="21" t="s">
        <v>13</v>
      </c>
      <c r="E23" s="100"/>
      <c r="F23" s="101"/>
      <c r="G23" s="21" t="s">
        <v>13</v>
      </c>
      <c r="H23" s="102"/>
      <c r="I23" s="24" t="str">
        <f t="shared" si="1"/>
        <v/>
      </c>
      <c r="J23" s="27" t="str">
        <f t="shared" si="0"/>
        <v/>
      </c>
      <c r="K23" s="283"/>
      <c r="L23" s="284"/>
      <c r="M23" s="284"/>
      <c r="N23" s="284"/>
      <c r="O23" s="284"/>
      <c r="P23" s="284"/>
      <c r="Q23" s="284"/>
      <c r="R23" s="284"/>
      <c r="S23" s="284"/>
      <c r="T23" s="284"/>
      <c r="U23" s="284"/>
      <c r="V23" s="285"/>
      <c r="W23" s="195" t="str">
        <f>IFERROR(INDEX(単価表!$C$4:$E$51,MATCH($I23,単価表!$B$4:$B$51,0),MATCH($M$5,単価表!$C$3:$E$3,0)),"")</f>
        <v/>
      </c>
      <c r="X23" s="196"/>
      <c r="Y23" s="196"/>
      <c r="Z23" s="196"/>
      <c r="AA23" s="197"/>
      <c r="AB23" s="198" t="str">
        <f>IFERROR(IF($S$5=0.03,INDEX(単価表!$I$4:$K$51,MATCH($I23,単価表!$B$4:$B$51,0),MATCH($M$5,単価表!$I$3:$K$3,0)),IF(AND($S$5&lt;&gt;"",$I23&lt;&gt;""),0,"")),"")</f>
        <v/>
      </c>
      <c r="AC23" s="199"/>
      <c r="AD23" s="199"/>
      <c r="AE23" s="199"/>
      <c r="AF23" s="200"/>
      <c r="AG23" s="269"/>
      <c r="AH23" s="270"/>
      <c r="AI23" s="270"/>
      <c r="AJ23" s="270"/>
      <c r="AK23" s="270"/>
      <c r="AL23" s="271"/>
      <c r="AM23" s="65"/>
    </row>
    <row r="24" spans="1:39" ht="32.9" customHeight="1" x14ac:dyDescent="0.2">
      <c r="A24" s="65"/>
      <c r="B24" s="103"/>
      <c r="C24" s="104"/>
      <c r="D24" s="9" t="s">
        <v>13</v>
      </c>
      <c r="E24" s="105"/>
      <c r="F24" s="106"/>
      <c r="G24" s="9" t="s">
        <v>13</v>
      </c>
      <c r="H24" s="107"/>
      <c r="I24" s="12" t="str">
        <f t="shared" si="1"/>
        <v/>
      </c>
      <c r="J24" s="19" t="str">
        <f t="shared" si="0"/>
        <v/>
      </c>
      <c r="K24" s="257"/>
      <c r="L24" s="258"/>
      <c r="M24" s="258"/>
      <c r="N24" s="258"/>
      <c r="O24" s="258"/>
      <c r="P24" s="258"/>
      <c r="Q24" s="258"/>
      <c r="R24" s="258"/>
      <c r="S24" s="258"/>
      <c r="T24" s="258"/>
      <c r="U24" s="258"/>
      <c r="V24" s="259"/>
      <c r="W24" s="167" t="str">
        <f>IFERROR(INDEX(単価表!$C$4:$E$51,MATCH($I24,単価表!$B$4:$B$51,0),MATCH($M$5,単価表!$C$3:$E$3,0)),"")</f>
        <v/>
      </c>
      <c r="X24" s="168"/>
      <c r="Y24" s="168"/>
      <c r="Z24" s="168"/>
      <c r="AA24" s="169"/>
      <c r="AB24" s="167" t="str">
        <f>IFERROR(IF($S$5=0.03,INDEX(単価表!$I$4:$K$51,MATCH($I24,単価表!$B$4:$B$51,0),MATCH($M$5,単価表!$I$3:$K$3,0)),IF(AND($S$5&lt;&gt;"",$I24&lt;&gt;""),0,"")),"")</f>
        <v/>
      </c>
      <c r="AC24" s="168"/>
      <c r="AD24" s="168"/>
      <c r="AE24" s="168"/>
      <c r="AF24" s="184"/>
      <c r="AG24" s="272"/>
      <c r="AH24" s="273"/>
      <c r="AI24" s="273"/>
      <c r="AJ24" s="273"/>
      <c r="AK24" s="273"/>
      <c r="AL24" s="274"/>
      <c r="AM24" s="65"/>
    </row>
    <row r="25" spans="1:39" ht="32.9" customHeight="1" x14ac:dyDescent="0.2">
      <c r="A25" s="65"/>
      <c r="B25" s="103"/>
      <c r="C25" s="104"/>
      <c r="D25" s="9" t="s">
        <v>13</v>
      </c>
      <c r="E25" s="105"/>
      <c r="F25" s="106"/>
      <c r="G25" s="9" t="s">
        <v>13</v>
      </c>
      <c r="H25" s="107"/>
      <c r="I25" s="12" t="str">
        <f t="shared" si="1"/>
        <v/>
      </c>
      <c r="J25" s="19" t="str">
        <f t="shared" si="0"/>
        <v/>
      </c>
      <c r="K25" s="257"/>
      <c r="L25" s="258"/>
      <c r="M25" s="258"/>
      <c r="N25" s="258"/>
      <c r="O25" s="258"/>
      <c r="P25" s="258"/>
      <c r="Q25" s="258"/>
      <c r="R25" s="258"/>
      <c r="S25" s="258"/>
      <c r="T25" s="258"/>
      <c r="U25" s="258"/>
      <c r="V25" s="259"/>
      <c r="W25" s="167" t="str">
        <f>IFERROR(INDEX(単価表!$C$4:$E$51,MATCH($I25,単価表!$B$4:$B$51,0),MATCH($M$5,単価表!$C$3:$E$3,0)),"")</f>
        <v/>
      </c>
      <c r="X25" s="168"/>
      <c r="Y25" s="168"/>
      <c r="Z25" s="168"/>
      <c r="AA25" s="169"/>
      <c r="AB25" s="167" t="str">
        <f>IFERROR(IF($S$5=0.03,INDEX(単価表!$I$4:$K$51,MATCH($I25,単価表!$B$4:$B$51,0),MATCH($M$5,単価表!$I$3:$K$3,0)),IF(AND($S$5&lt;&gt;"",$I25&lt;&gt;""),0,"")),"")</f>
        <v/>
      </c>
      <c r="AC25" s="168"/>
      <c r="AD25" s="168"/>
      <c r="AE25" s="168"/>
      <c r="AF25" s="184"/>
      <c r="AG25" s="272"/>
      <c r="AH25" s="273"/>
      <c r="AI25" s="273"/>
      <c r="AJ25" s="273"/>
      <c r="AK25" s="273"/>
      <c r="AL25" s="274"/>
      <c r="AM25" s="65"/>
    </row>
    <row r="26" spans="1:39" ht="32.9" customHeight="1" x14ac:dyDescent="0.2">
      <c r="A26" s="65"/>
      <c r="B26" s="103"/>
      <c r="C26" s="104"/>
      <c r="D26" s="9" t="s">
        <v>13</v>
      </c>
      <c r="E26" s="105"/>
      <c r="F26" s="106"/>
      <c r="G26" s="9" t="s">
        <v>13</v>
      </c>
      <c r="H26" s="107"/>
      <c r="I26" s="12" t="str">
        <f t="shared" si="1"/>
        <v/>
      </c>
      <c r="J26" s="19" t="str">
        <f t="shared" si="0"/>
        <v/>
      </c>
      <c r="K26" s="257"/>
      <c r="L26" s="258"/>
      <c r="M26" s="258"/>
      <c r="N26" s="258"/>
      <c r="O26" s="258"/>
      <c r="P26" s="258"/>
      <c r="Q26" s="258"/>
      <c r="R26" s="258"/>
      <c r="S26" s="258"/>
      <c r="T26" s="258"/>
      <c r="U26" s="258"/>
      <c r="V26" s="259"/>
      <c r="W26" s="167" t="str">
        <f>IFERROR(INDEX(単価表!$C$4:$E$51,MATCH($I26,単価表!$B$4:$B$51,0),MATCH($M$5,単価表!$C$3:$E$3,0)),"")</f>
        <v/>
      </c>
      <c r="X26" s="168"/>
      <c r="Y26" s="168"/>
      <c r="Z26" s="168"/>
      <c r="AA26" s="169"/>
      <c r="AB26" s="167" t="str">
        <f>IFERROR(IF($S$5=0.03,INDEX(単価表!$I$4:$K$51,MATCH($I26,単価表!$B$4:$B$51,0),MATCH($M$5,単価表!$I$3:$K$3,0)),IF(AND($S$5&lt;&gt;"",$I26&lt;&gt;""),0,"")),"")</f>
        <v/>
      </c>
      <c r="AC26" s="168"/>
      <c r="AD26" s="168"/>
      <c r="AE26" s="168"/>
      <c r="AF26" s="184"/>
      <c r="AG26" s="272"/>
      <c r="AH26" s="273"/>
      <c r="AI26" s="273"/>
      <c r="AJ26" s="273"/>
      <c r="AK26" s="273"/>
      <c r="AL26" s="274"/>
      <c r="AM26" s="65"/>
    </row>
    <row r="27" spans="1:39" ht="32.9" customHeight="1" thickBot="1" x14ac:dyDescent="0.25">
      <c r="A27" s="65"/>
      <c r="B27" s="108"/>
      <c r="C27" s="104"/>
      <c r="D27" s="9" t="s">
        <v>13</v>
      </c>
      <c r="E27" s="105"/>
      <c r="F27" s="106"/>
      <c r="G27" s="9" t="s">
        <v>13</v>
      </c>
      <c r="H27" s="107"/>
      <c r="I27" s="18" t="str">
        <f t="shared" si="1"/>
        <v/>
      </c>
      <c r="J27" s="26" t="str">
        <f t="shared" si="0"/>
        <v/>
      </c>
      <c r="K27" s="257"/>
      <c r="L27" s="258"/>
      <c r="M27" s="258"/>
      <c r="N27" s="258"/>
      <c r="O27" s="258"/>
      <c r="P27" s="258"/>
      <c r="Q27" s="258"/>
      <c r="R27" s="258"/>
      <c r="S27" s="258"/>
      <c r="T27" s="258"/>
      <c r="U27" s="258"/>
      <c r="V27" s="259"/>
      <c r="W27" s="167" t="str">
        <f>IFERROR(INDEX(単価表!$C$4:$E$51,MATCH($I27,単価表!$B$4:$B$51,0),MATCH($M$5,単価表!$C$3:$E$3,0)),"")</f>
        <v/>
      </c>
      <c r="X27" s="168"/>
      <c r="Y27" s="168"/>
      <c r="Z27" s="168"/>
      <c r="AA27" s="169"/>
      <c r="AB27" s="170" t="str">
        <f>IFERROR(IF($S$5=0.03,INDEX(単価表!$I$4:$K$51,MATCH($I27,単価表!$B$4:$B$51,0),MATCH($M$5,単価表!$I$3:$K$3,0)),IF(AND($S$5&lt;&gt;"",$I27&lt;&gt;""),0,"")),"")</f>
        <v/>
      </c>
      <c r="AC27" s="171"/>
      <c r="AD27" s="171"/>
      <c r="AE27" s="171"/>
      <c r="AF27" s="172"/>
      <c r="AG27" s="308"/>
      <c r="AH27" s="309"/>
      <c r="AI27" s="309"/>
      <c r="AJ27" s="309"/>
      <c r="AK27" s="309"/>
      <c r="AL27" s="310"/>
      <c r="AM27" s="65"/>
    </row>
    <row r="28" spans="1:39" ht="38.15" customHeight="1" thickBot="1" x14ac:dyDescent="0.25">
      <c r="A28" s="65"/>
      <c r="B28" s="329" t="s">
        <v>14</v>
      </c>
      <c r="C28" s="177"/>
      <c r="D28" s="177"/>
      <c r="E28" s="177"/>
      <c r="F28" s="178">
        <f>IF(COUNT(I8:I27)=0,"",COUNT(I8:I27))</f>
        <v>10</v>
      </c>
      <c r="G28" s="178"/>
      <c r="H28" s="35" t="s">
        <v>15</v>
      </c>
      <c r="I28" s="51">
        <f>IF(SUM(I8:I27)=0,"",SUM(I8:I27))</f>
        <v>30</v>
      </c>
      <c r="J28" s="36" t="s">
        <v>16</v>
      </c>
      <c r="K28" s="231"/>
      <c r="L28" s="232"/>
      <c r="M28" s="232"/>
      <c r="N28" s="232"/>
      <c r="O28" s="232"/>
      <c r="P28" s="232"/>
      <c r="Q28" s="232"/>
      <c r="R28" s="232"/>
      <c r="S28" s="232"/>
      <c r="T28" s="232"/>
      <c r="U28" s="232"/>
      <c r="V28" s="233"/>
      <c r="W28" s="179">
        <f>IF(I28="","",SUM(W8:AA27))</f>
        <v>117821</v>
      </c>
      <c r="X28" s="180"/>
      <c r="Y28" s="180"/>
      <c r="Z28" s="180"/>
      <c r="AA28" s="181"/>
      <c r="AB28" s="179">
        <f>IF(I28="","",SUM(AB8:AF27))</f>
        <v>3530</v>
      </c>
      <c r="AC28" s="180"/>
      <c r="AD28" s="180"/>
      <c r="AE28" s="180"/>
      <c r="AF28" s="182"/>
      <c r="AG28" s="183"/>
      <c r="AH28" s="183"/>
      <c r="AI28" s="183"/>
      <c r="AJ28" s="183"/>
      <c r="AK28" s="183"/>
      <c r="AL28" s="324"/>
      <c r="AM28" s="65"/>
    </row>
    <row r="29" spans="1:39" ht="36" customHeight="1" x14ac:dyDescent="0.2">
      <c r="A29" s="65"/>
      <c r="B29" s="330" t="s">
        <v>32</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331"/>
      <c r="AM29" s="65"/>
    </row>
    <row r="30" spans="1:39" ht="6" customHeight="1" thickBot="1" x14ac:dyDescent="0.25">
      <c r="A30" s="65"/>
      <c r="B30" s="113"/>
      <c r="C30" s="34"/>
      <c r="D30" s="34"/>
      <c r="E30" s="34"/>
      <c r="F30" s="34"/>
      <c r="G30" s="34"/>
      <c r="H30" s="37"/>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114"/>
      <c r="AM30" s="65"/>
    </row>
    <row r="31" spans="1:39" ht="15.75" customHeight="1" thickTop="1" x14ac:dyDescent="0.2">
      <c r="A31" s="65"/>
      <c r="B31" s="319" t="s">
        <v>17</v>
      </c>
      <c r="C31" s="153"/>
      <c r="D31" s="153"/>
      <c r="E31" s="153"/>
      <c r="F31" s="311">
        <v>10</v>
      </c>
      <c r="G31" s="311"/>
      <c r="H31" s="158" t="s">
        <v>15</v>
      </c>
      <c r="I31" s="322">
        <v>30</v>
      </c>
      <c r="J31" s="162" t="s">
        <v>16</v>
      </c>
      <c r="K31" s="225"/>
      <c r="L31" s="226"/>
      <c r="M31" s="226"/>
      <c r="N31" s="226"/>
      <c r="O31" s="226"/>
      <c r="P31" s="226"/>
      <c r="Q31" s="226"/>
      <c r="R31" s="226"/>
      <c r="S31" s="226"/>
      <c r="T31" s="226"/>
      <c r="U31" s="226"/>
      <c r="V31" s="227"/>
      <c r="W31" s="135" t="s">
        <v>31</v>
      </c>
      <c r="X31" s="136"/>
      <c r="Y31" s="136"/>
      <c r="Z31" s="136"/>
      <c r="AA31" s="137"/>
      <c r="AB31" s="325" t="s">
        <v>30</v>
      </c>
      <c r="AC31" s="326"/>
      <c r="AD31" s="326"/>
      <c r="AE31" s="326"/>
      <c r="AF31" s="327"/>
      <c r="AG31" s="141" t="s">
        <v>29</v>
      </c>
      <c r="AH31" s="142"/>
      <c r="AI31" s="142"/>
      <c r="AJ31" s="142"/>
      <c r="AK31" s="142"/>
      <c r="AL31" s="328"/>
      <c r="AM31" s="65"/>
    </row>
    <row r="32" spans="1:39" ht="27.75" customHeight="1" x14ac:dyDescent="0.2">
      <c r="A32" s="65"/>
      <c r="B32" s="320"/>
      <c r="C32" s="155"/>
      <c r="D32" s="155"/>
      <c r="E32" s="155"/>
      <c r="F32" s="312"/>
      <c r="G32" s="312"/>
      <c r="H32" s="159"/>
      <c r="I32" s="323"/>
      <c r="J32" s="163"/>
      <c r="K32" s="228"/>
      <c r="L32" s="229"/>
      <c r="M32" s="229"/>
      <c r="N32" s="229"/>
      <c r="O32" s="229"/>
      <c r="P32" s="229"/>
      <c r="Q32" s="229"/>
      <c r="R32" s="229"/>
      <c r="S32" s="229"/>
      <c r="T32" s="229"/>
      <c r="U32" s="229"/>
      <c r="V32" s="230"/>
      <c r="W32" s="260">
        <v>117821</v>
      </c>
      <c r="X32" s="261"/>
      <c r="Y32" s="261"/>
      <c r="Z32" s="261"/>
      <c r="AA32" s="318"/>
      <c r="AB32" s="260">
        <v>3530</v>
      </c>
      <c r="AC32" s="261"/>
      <c r="AD32" s="261"/>
      <c r="AE32" s="261"/>
      <c r="AF32" s="262"/>
      <c r="AG32" s="149">
        <f>IF(OR(W32="",AB32=""),"",W32-AB32)</f>
        <v>114291</v>
      </c>
      <c r="AH32" s="150"/>
      <c r="AI32" s="150"/>
      <c r="AJ32" s="150"/>
      <c r="AK32" s="150"/>
      <c r="AL32" s="321"/>
      <c r="AM32" s="65"/>
    </row>
    <row r="33" spans="1:39" ht="44.25" customHeight="1" thickBot="1" x14ac:dyDescent="0.25">
      <c r="A33" s="65"/>
      <c r="B33" s="316" t="s">
        <v>28</v>
      </c>
      <c r="C33" s="129"/>
      <c r="D33" s="129"/>
      <c r="E33" s="129"/>
      <c r="F33" s="129"/>
      <c r="G33" s="129"/>
      <c r="H33" s="129"/>
      <c r="I33" s="129"/>
      <c r="J33" s="129"/>
      <c r="K33" s="130" t="s">
        <v>33</v>
      </c>
      <c r="L33" s="130"/>
      <c r="M33" s="130"/>
      <c r="N33" s="130"/>
      <c r="O33" s="130"/>
      <c r="P33" s="130"/>
      <c r="Q33" s="130"/>
      <c r="R33" s="130"/>
      <c r="S33" s="130"/>
      <c r="T33" s="130"/>
      <c r="U33" s="130"/>
      <c r="V33" s="317" t="s">
        <v>37</v>
      </c>
      <c r="W33" s="317"/>
      <c r="X33" s="317"/>
      <c r="Y33" s="317"/>
      <c r="Z33" s="317"/>
      <c r="AA33" s="317"/>
      <c r="AB33" s="317"/>
      <c r="AC33" s="317"/>
      <c r="AD33" s="317"/>
      <c r="AE33" s="317"/>
      <c r="AF33" s="317"/>
      <c r="AG33" s="317"/>
      <c r="AH33" s="132" t="s">
        <v>19</v>
      </c>
      <c r="AI33" s="132"/>
      <c r="AJ33" s="132"/>
      <c r="AK33" s="39"/>
      <c r="AL33" s="115"/>
      <c r="AM33" s="65"/>
    </row>
    <row r="34" spans="1:39" ht="6.75" customHeight="1" thickTop="1" thickBot="1" x14ac:dyDescent="0.25">
      <c r="A34" s="65"/>
      <c r="B34" s="116"/>
      <c r="C34" s="117"/>
      <c r="D34" s="117"/>
      <c r="E34" s="117"/>
      <c r="F34" s="117"/>
      <c r="G34" s="118"/>
      <c r="H34" s="118"/>
      <c r="I34" s="118"/>
      <c r="J34" s="118"/>
      <c r="K34" s="118"/>
      <c r="L34" s="118"/>
      <c r="M34" s="119"/>
      <c r="N34" s="119"/>
      <c r="O34" s="119"/>
      <c r="P34" s="119"/>
      <c r="Q34" s="119"/>
      <c r="R34" s="119"/>
      <c r="S34" s="119"/>
      <c r="T34" s="119"/>
      <c r="U34" s="119"/>
      <c r="V34" s="119"/>
      <c r="W34" s="119"/>
      <c r="X34" s="119"/>
      <c r="Y34" s="119"/>
      <c r="Z34" s="119"/>
      <c r="AA34" s="119"/>
      <c r="AB34" s="119"/>
      <c r="AC34" s="119"/>
      <c r="AD34" s="119"/>
      <c r="AE34" s="119"/>
      <c r="AF34" s="119"/>
      <c r="AG34" s="119"/>
      <c r="AH34" s="120"/>
      <c r="AI34" s="119"/>
      <c r="AJ34" s="119"/>
      <c r="AK34" s="119"/>
      <c r="AL34" s="121"/>
      <c r="AM34" s="65"/>
    </row>
    <row r="35" spans="1:39" ht="148.5" customHeight="1" x14ac:dyDescent="0.2">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row>
  </sheetData>
  <sheetProtection sheet="1" objects="1" scenarios="1"/>
  <mergeCells count="129">
    <mergeCell ref="B33:J33"/>
    <mergeCell ref="K33:U33"/>
    <mergeCell ref="V33:AG33"/>
    <mergeCell ref="AH33:AJ33"/>
    <mergeCell ref="W32:AA32"/>
    <mergeCell ref="B31:E32"/>
    <mergeCell ref="AG32:AL32"/>
    <mergeCell ref="I31:I32"/>
    <mergeCell ref="K27:V27"/>
    <mergeCell ref="W27:AA27"/>
    <mergeCell ref="AG28:AL28"/>
    <mergeCell ref="W31:AA31"/>
    <mergeCell ref="AB31:AF31"/>
    <mergeCell ref="AG31:AL31"/>
    <mergeCell ref="B28:E28"/>
    <mergeCell ref="B29:AL29"/>
    <mergeCell ref="AG25:AL25"/>
    <mergeCell ref="AB26:AF26"/>
    <mergeCell ref="AB20:AF20"/>
    <mergeCell ref="W25:AA25"/>
    <mergeCell ref="AB22:AF22"/>
    <mergeCell ref="AG26:AL26"/>
    <mergeCell ref="AG27:AL27"/>
    <mergeCell ref="F31:G32"/>
    <mergeCell ref="J31:J32"/>
    <mergeCell ref="H31:H32"/>
    <mergeCell ref="F28:G28"/>
    <mergeCell ref="W28:AA28"/>
    <mergeCell ref="K23:V23"/>
    <mergeCell ref="W23:AA23"/>
    <mergeCell ref="AB23:AF23"/>
    <mergeCell ref="K22:V22"/>
    <mergeCell ref="W22:AA22"/>
    <mergeCell ref="AB28:AF28"/>
    <mergeCell ref="AG21:AL21"/>
    <mergeCell ref="AG22:AL22"/>
    <mergeCell ref="AG23:AL23"/>
    <mergeCell ref="AG24:AL24"/>
    <mergeCell ref="AG11:AL11"/>
    <mergeCell ref="K14:V14"/>
    <mergeCell ref="W9:AA9"/>
    <mergeCell ref="AB9:AF9"/>
    <mergeCell ref="K11:V11"/>
    <mergeCell ref="W11:AA11"/>
    <mergeCell ref="K13:V13"/>
    <mergeCell ref="W13:AA13"/>
    <mergeCell ref="AB13:AF13"/>
    <mergeCell ref="AB11:AF11"/>
    <mergeCell ref="AG13:AL13"/>
    <mergeCell ref="K12:V12"/>
    <mergeCell ref="W12:AA12"/>
    <mergeCell ref="AG12:AL12"/>
    <mergeCell ref="AG14:AL14"/>
    <mergeCell ref="AB12:AF12"/>
    <mergeCell ref="AB6:AF7"/>
    <mergeCell ref="K9:V9"/>
    <mergeCell ref="W8:AA8"/>
    <mergeCell ref="AB8:AF8"/>
    <mergeCell ref="AB10:AF10"/>
    <mergeCell ref="AG6:AL7"/>
    <mergeCell ref="AG8:AL8"/>
    <mergeCell ref="AG9:AL9"/>
    <mergeCell ref="AG10:AL10"/>
    <mergeCell ref="K8:V8"/>
    <mergeCell ref="AC3:AE3"/>
    <mergeCell ref="AF3:AG3"/>
    <mergeCell ref="Q5:R5"/>
    <mergeCell ref="S5:V5"/>
    <mergeCell ref="X5:AB5"/>
    <mergeCell ref="AC5:AL5"/>
    <mergeCell ref="AH3:AJ3"/>
    <mergeCell ref="AK3:AL3"/>
    <mergeCell ref="H3:AB3"/>
    <mergeCell ref="C4:J4"/>
    <mergeCell ref="K4:L4"/>
    <mergeCell ref="X4:AB4"/>
    <mergeCell ref="K5:L5"/>
    <mergeCell ref="M5:P5"/>
    <mergeCell ref="C5:D5"/>
    <mergeCell ref="E5:F5"/>
    <mergeCell ref="G5:H5"/>
    <mergeCell ref="K17:V17"/>
    <mergeCell ref="W17:AA17"/>
    <mergeCell ref="AB17:AF17"/>
    <mergeCell ref="K16:V16"/>
    <mergeCell ref="K19:V19"/>
    <mergeCell ref="W19:AA19"/>
    <mergeCell ref="AB19:AF19"/>
    <mergeCell ref="B6:B7"/>
    <mergeCell ref="C6:J6"/>
    <mergeCell ref="K6:V7"/>
    <mergeCell ref="W6:AA7"/>
    <mergeCell ref="C7:E7"/>
    <mergeCell ref="F7:H7"/>
    <mergeCell ref="I7:J7"/>
    <mergeCell ref="W16:AA16"/>
    <mergeCell ref="AB16:AF16"/>
    <mergeCell ref="K15:V15"/>
    <mergeCell ref="W10:AA10"/>
    <mergeCell ref="K10:V10"/>
    <mergeCell ref="W15:AA15"/>
    <mergeCell ref="AB15:AF15"/>
    <mergeCell ref="W14:AA14"/>
    <mergeCell ref="AB14:AF14"/>
    <mergeCell ref="K18:V18"/>
    <mergeCell ref="W18:AA18"/>
    <mergeCell ref="AB18:AF18"/>
    <mergeCell ref="K20:V20"/>
    <mergeCell ref="W20:AA20"/>
    <mergeCell ref="AB32:AF32"/>
    <mergeCell ref="K28:V28"/>
    <mergeCell ref="K31:V32"/>
    <mergeCell ref="AG15:AL15"/>
    <mergeCell ref="AG16:AL16"/>
    <mergeCell ref="AG17:AL17"/>
    <mergeCell ref="AB27:AF27"/>
    <mergeCell ref="K26:V26"/>
    <mergeCell ref="W26:AA26"/>
    <mergeCell ref="K25:V25"/>
    <mergeCell ref="AB25:AF25"/>
    <mergeCell ref="K24:V24"/>
    <mergeCell ref="K21:V21"/>
    <mergeCell ref="W21:AA21"/>
    <mergeCell ref="W24:AA24"/>
    <mergeCell ref="AB24:AF24"/>
    <mergeCell ref="AB21:AF21"/>
    <mergeCell ref="AG18:AL18"/>
    <mergeCell ref="AG19:AL19"/>
    <mergeCell ref="AG20:AL20"/>
  </mergeCells>
  <phoneticPr fontId="2"/>
  <dataValidations count="9">
    <dataValidation type="whole" allowBlank="1" showInputMessage="1" showErrorMessage="1" sqref="S4:V4" xr:uid="{A8584525-86B0-4B47-B86B-CCEC953A1ED0}">
      <formula1>0</formula1>
      <formula2>9</formula2>
    </dataValidation>
    <dataValidation type="whole" allowBlank="1" showInputMessage="1" showErrorMessage="1" sqref="N4:Q4" xr:uid="{773508A8-111E-45D1-B6AD-81A20C6DD5CB}">
      <formula1>0</formula1>
      <formula2>0</formula2>
    </dataValidation>
    <dataValidation type="list" allowBlank="1" showInputMessage="1" showErrorMessage="1" sqref="M4 R4" xr:uid="{7F9BF4A7-4E76-4A4F-B836-52034FAFD078}">
      <formula1>"0,7"</formula1>
    </dataValidation>
    <dataValidation type="whole" allowBlank="1" showInputMessage="1" showErrorMessage="1" sqref="F8:F27" xr:uid="{B56D9F5F-BFD3-462B-8C4F-303E0872168D}">
      <formula1>0</formula1>
      <formula2>48</formula2>
    </dataValidation>
    <dataValidation type="whole" allowBlank="1" showInputMessage="1" showErrorMessage="1" sqref="E8:E27 H8:H27" xr:uid="{71BF0D67-CC83-4ECB-83CA-3E507B0D3D59}">
      <formula1>0</formula1>
      <formula2>59</formula2>
    </dataValidation>
    <dataValidation type="whole" allowBlank="1" showInputMessage="1" showErrorMessage="1" sqref="C8:C27" xr:uid="{C8B99BFD-0FC8-4C7C-B847-498B75C42D4D}">
      <formula1>0</formula1>
      <formula2>24</formula2>
    </dataValidation>
    <dataValidation type="whole" allowBlank="1" showInputMessage="1" showErrorMessage="1" sqref="B8:B27" xr:uid="{FBC8BBC9-5943-48EA-A916-910EF4AC891C}">
      <formula1>1</formula1>
      <formula2>31</formula2>
    </dataValidation>
    <dataValidation type="list" allowBlank="1" showInputMessage="1" showErrorMessage="1" sqref="S5:V5" xr:uid="{68372629-F45D-47AE-8D97-FD97BA76E437}">
      <formula1>"0%,3％"</formula1>
    </dataValidation>
    <dataValidation type="list" allowBlank="1" showInputMessage="1" showErrorMessage="1" sqref="M5:P5" xr:uid="{CBF0C6AD-340F-4F87-89CB-E6FB519F6348}">
      <formula1>"区分A,区分B,区分C"</formula1>
    </dataValidation>
  </dataValidations>
  <pageMargins left="0.59055118110236227" right="0.59055118110236227" top="0.59055118110236227" bottom="0.39370078740157483" header="0.39370078740157483" footer="0.19685039370078741"/>
  <pageSetup paperSize="9" scale="61" orientation="portrait" horizontalDpi="300" verticalDpi="300" r:id="rId1"/>
  <headerFooter alignWithMargins="0">
    <oddHeader>&amp;L&amp;9&amp;A</oddHeader>
  </headerFooter>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9066" r:id="rId4" name="Check Box 3226">
              <controlPr defaultSize="0" autoFill="0" autoLine="0" autoPict="0">
                <anchor moveWithCells="1">
                  <from>
                    <xdr:col>7</xdr:col>
                    <xdr:colOff>285750</xdr:colOff>
                    <xdr:row>3</xdr:row>
                    <xdr:rowOff>336550</xdr:rowOff>
                  </from>
                  <to>
                    <xdr:col>8</xdr:col>
                    <xdr:colOff>228600</xdr:colOff>
                    <xdr:row>4</xdr:row>
                    <xdr:rowOff>260350</xdr:rowOff>
                  </to>
                </anchor>
              </controlPr>
            </control>
          </mc:Choice>
        </mc:AlternateContent>
        <mc:AlternateContent xmlns:mc="http://schemas.openxmlformats.org/markup-compatibility/2006">
          <mc:Choice Requires="x14">
            <control shapeId="39067" r:id="rId5" name="Check Box 3227">
              <controlPr defaultSize="0" autoFill="0" autoLine="0" autoPict="0">
                <anchor moveWithCells="1">
                  <from>
                    <xdr:col>7</xdr:col>
                    <xdr:colOff>285750</xdr:colOff>
                    <xdr:row>4</xdr:row>
                    <xdr:rowOff>177800</xdr:rowOff>
                  </from>
                  <to>
                    <xdr:col>8</xdr:col>
                    <xdr:colOff>228600</xdr:colOff>
                    <xdr:row>5</xdr:row>
                    <xdr:rowOff>38100</xdr:rowOff>
                  </to>
                </anchor>
              </controlPr>
            </control>
          </mc:Choice>
        </mc:AlternateContent>
        <mc:AlternateContent xmlns:mc="http://schemas.openxmlformats.org/markup-compatibility/2006">
          <mc:Choice Requires="x14">
            <control shapeId="39069" r:id="rId6" name="Check Box 3229">
              <controlPr defaultSize="0" autoFill="0" autoLine="0" autoPict="0">
                <anchor moveWithCells="1">
                  <from>
                    <xdr:col>7</xdr:col>
                    <xdr:colOff>285750</xdr:colOff>
                    <xdr:row>3</xdr:row>
                    <xdr:rowOff>336550</xdr:rowOff>
                  </from>
                  <to>
                    <xdr:col>8</xdr:col>
                    <xdr:colOff>228600</xdr:colOff>
                    <xdr:row>4</xdr:row>
                    <xdr:rowOff>260350</xdr:rowOff>
                  </to>
                </anchor>
              </controlPr>
            </control>
          </mc:Choice>
        </mc:AlternateContent>
        <mc:AlternateContent xmlns:mc="http://schemas.openxmlformats.org/markup-compatibility/2006">
          <mc:Choice Requires="x14">
            <control shapeId="39070" r:id="rId7" name="Check Box 3230">
              <controlPr defaultSize="0" autoFill="0" autoLine="0" autoPict="0">
                <anchor moveWithCells="1">
                  <from>
                    <xdr:col>7</xdr:col>
                    <xdr:colOff>285750</xdr:colOff>
                    <xdr:row>4</xdr:row>
                    <xdr:rowOff>177800</xdr:rowOff>
                  </from>
                  <to>
                    <xdr:col>8</xdr:col>
                    <xdr:colOff>228600</xdr:colOff>
                    <xdr:row>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C188D-A86D-4C11-B7FB-16642511BF8D}">
  <dimension ref="A1:N51"/>
  <sheetViews>
    <sheetView view="pageBreakPreview" zoomScale="60" zoomScaleNormal="100" workbookViewId="0">
      <selection sqref="A1:B3"/>
    </sheetView>
  </sheetViews>
  <sheetFormatPr defaultRowHeight="13" x14ac:dyDescent="0.2"/>
  <cols>
    <col min="1" max="1" width="26.1796875" bestFit="1" customWidth="1"/>
    <col min="2" max="2" width="5.54296875" customWidth="1"/>
    <col min="3" max="8" width="6.6328125" bestFit="1" customWidth="1"/>
    <col min="9" max="10" width="6.54296875" bestFit="1" customWidth="1"/>
    <col min="11" max="11" width="6.6328125" bestFit="1" customWidth="1"/>
    <col min="12" max="13" width="6.54296875" bestFit="1" customWidth="1"/>
    <col min="14" max="14" width="6.6328125" bestFit="1" customWidth="1"/>
  </cols>
  <sheetData>
    <row r="1" spans="1:14" x14ac:dyDescent="0.2">
      <c r="A1" s="332" t="s">
        <v>38</v>
      </c>
      <c r="B1" s="333"/>
      <c r="C1" s="338" t="s">
        <v>39</v>
      </c>
      <c r="D1" s="338"/>
      <c r="E1" s="338"/>
      <c r="F1" s="338"/>
      <c r="G1" s="338"/>
      <c r="H1" s="338"/>
      <c r="I1" s="338" t="s">
        <v>91</v>
      </c>
      <c r="J1" s="338"/>
      <c r="K1" s="338"/>
      <c r="L1" s="338"/>
      <c r="M1" s="338"/>
      <c r="N1" s="338"/>
    </row>
    <row r="2" spans="1:14" x14ac:dyDescent="0.2">
      <c r="A2" s="334"/>
      <c r="B2" s="335"/>
      <c r="C2" s="338" t="s">
        <v>94</v>
      </c>
      <c r="D2" s="338"/>
      <c r="E2" s="338"/>
      <c r="F2" s="338" t="s">
        <v>95</v>
      </c>
      <c r="G2" s="338"/>
      <c r="H2" s="338"/>
      <c r="I2" s="338" t="s">
        <v>94</v>
      </c>
      <c r="J2" s="338"/>
      <c r="K2" s="338"/>
      <c r="L2" s="338" t="s">
        <v>95</v>
      </c>
      <c r="M2" s="338"/>
      <c r="N2" s="338"/>
    </row>
    <row r="3" spans="1:14" x14ac:dyDescent="0.2">
      <c r="A3" s="336"/>
      <c r="B3" s="337"/>
      <c r="C3" s="44" t="s">
        <v>40</v>
      </c>
      <c r="D3" s="44" t="s">
        <v>41</v>
      </c>
      <c r="E3" s="44" t="s">
        <v>42</v>
      </c>
      <c r="F3" s="44" t="s">
        <v>40</v>
      </c>
      <c r="G3" s="44" t="s">
        <v>41</v>
      </c>
      <c r="H3" s="44" t="s">
        <v>42</v>
      </c>
      <c r="I3" s="44" t="s">
        <v>40</v>
      </c>
      <c r="J3" s="44" t="s">
        <v>41</v>
      </c>
      <c r="K3" s="44" t="s">
        <v>42</v>
      </c>
      <c r="L3" s="44" t="s">
        <v>40</v>
      </c>
      <c r="M3" s="44" t="s">
        <v>41</v>
      </c>
      <c r="N3" s="44" t="s">
        <v>42</v>
      </c>
    </row>
    <row r="4" spans="1:14" x14ac:dyDescent="0.2">
      <c r="A4" s="45" t="s">
        <v>43</v>
      </c>
      <c r="B4" s="50">
        <v>0.5</v>
      </c>
      <c r="C4" s="46">
        <v>2808</v>
      </c>
      <c r="D4" s="46">
        <v>4305</v>
      </c>
      <c r="E4" s="46">
        <v>5760</v>
      </c>
      <c r="F4" s="47">
        <f>ROUNDUP(C4*0.75,0)</f>
        <v>2106</v>
      </c>
      <c r="G4" s="47">
        <f t="shared" ref="G4:H19" si="0">ROUNDUP(D4*0.75,0)</f>
        <v>3229</v>
      </c>
      <c r="H4" s="47">
        <f t="shared" si="0"/>
        <v>4320</v>
      </c>
      <c r="I4" s="48">
        <f>ROUNDDOWN(C4*0.03,0)</f>
        <v>84</v>
      </c>
      <c r="J4" s="48">
        <f t="shared" ref="J4:N19" si="1">ROUNDDOWN(D4*0.03,0)</f>
        <v>129</v>
      </c>
      <c r="K4" s="48">
        <f t="shared" si="1"/>
        <v>172</v>
      </c>
      <c r="L4" s="48">
        <f t="shared" si="1"/>
        <v>63</v>
      </c>
      <c r="M4" s="48">
        <f t="shared" si="1"/>
        <v>96</v>
      </c>
      <c r="N4" s="48">
        <f t="shared" si="1"/>
        <v>129</v>
      </c>
    </row>
    <row r="5" spans="1:14" x14ac:dyDescent="0.2">
      <c r="A5" s="49" t="s">
        <v>44</v>
      </c>
      <c r="B5" s="50">
        <v>1</v>
      </c>
      <c r="C5" s="47">
        <v>2808</v>
      </c>
      <c r="D5" s="47">
        <v>4305</v>
      </c>
      <c r="E5" s="47">
        <v>5760</v>
      </c>
      <c r="F5" s="47">
        <f t="shared" ref="F5:H51" si="2">ROUNDUP(C5*0.75,0)</f>
        <v>2106</v>
      </c>
      <c r="G5" s="47">
        <f t="shared" si="0"/>
        <v>3229</v>
      </c>
      <c r="H5" s="47">
        <f t="shared" si="0"/>
        <v>4320</v>
      </c>
      <c r="I5" s="48">
        <f t="shared" ref="I5:N51" si="3">ROUNDDOWN(C5*0.03,0)</f>
        <v>84</v>
      </c>
      <c r="J5" s="48">
        <f t="shared" si="1"/>
        <v>129</v>
      </c>
      <c r="K5" s="48">
        <f t="shared" si="1"/>
        <v>172</v>
      </c>
      <c r="L5" s="48">
        <f t="shared" si="1"/>
        <v>63</v>
      </c>
      <c r="M5" s="48">
        <f t="shared" si="1"/>
        <v>96</v>
      </c>
      <c r="N5" s="48">
        <f t="shared" si="1"/>
        <v>129</v>
      </c>
    </row>
    <row r="6" spans="1:14" x14ac:dyDescent="0.2">
      <c r="A6" s="49" t="s">
        <v>45</v>
      </c>
      <c r="B6" s="50">
        <v>1.5</v>
      </c>
      <c r="C6" s="47">
        <v>3920</v>
      </c>
      <c r="D6" s="47">
        <v>6216</v>
      </c>
      <c r="E6" s="47">
        <v>8369</v>
      </c>
      <c r="F6" s="47">
        <f t="shared" si="2"/>
        <v>2940</v>
      </c>
      <c r="G6" s="47">
        <f t="shared" si="0"/>
        <v>4662</v>
      </c>
      <c r="H6" s="47">
        <f t="shared" si="0"/>
        <v>6277</v>
      </c>
      <c r="I6" s="48">
        <f t="shared" si="3"/>
        <v>117</v>
      </c>
      <c r="J6" s="48">
        <f t="shared" si="1"/>
        <v>186</v>
      </c>
      <c r="K6" s="48">
        <f t="shared" si="1"/>
        <v>251</v>
      </c>
      <c r="L6" s="48">
        <f t="shared" si="1"/>
        <v>88</v>
      </c>
      <c r="M6" s="48">
        <f t="shared" si="1"/>
        <v>139</v>
      </c>
      <c r="N6" s="48">
        <f t="shared" si="1"/>
        <v>188</v>
      </c>
    </row>
    <row r="7" spans="1:14" x14ac:dyDescent="0.2">
      <c r="A7" s="49" t="s">
        <v>46</v>
      </c>
      <c r="B7" s="50">
        <v>2</v>
      </c>
      <c r="C7" s="47">
        <v>4918</v>
      </c>
      <c r="D7" s="47">
        <v>7143</v>
      </c>
      <c r="E7" s="47">
        <v>9538</v>
      </c>
      <c r="F7" s="47">
        <f t="shared" si="2"/>
        <v>3689</v>
      </c>
      <c r="G7" s="47">
        <f t="shared" si="0"/>
        <v>5358</v>
      </c>
      <c r="H7" s="47">
        <f t="shared" si="0"/>
        <v>7154</v>
      </c>
      <c r="I7" s="48">
        <f t="shared" si="3"/>
        <v>147</v>
      </c>
      <c r="J7" s="48">
        <f t="shared" si="1"/>
        <v>214</v>
      </c>
      <c r="K7" s="48">
        <f t="shared" si="1"/>
        <v>286</v>
      </c>
      <c r="L7" s="48">
        <f t="shared" si="1"/>
        <v>110</v>
      </c>
      <c r="M7" s="48">
        <f t="shared" si="1"/>
        <v>160</v>
      </c>
      <c r="N7" s="48">
        <f t="shared" si="1"/>
        <v>214</v>
      </c>
    </row>
    <row r="8" spans="1:14" x14ac:dyDescent="0.2">
      <c r="A8" s="49" t="s">
        <v>47</v>
      </c>
      <c r="B8" s="50">
        <v>2.5</v>
      </c>
      <c r="C8" s="47">
        <v>5902</v>
      </c>
      <c r="D8" s="47">
        <v>8069</v>
      </c>
      <c r="E8" s="47">
        <v>10750</v>
      </c>
      <c r="F8" s="47">
        <f t="shared" si="2"/>
        <v>4427</v>
      </c>
      <c r="G8" s="47">
        <f t="shared" si="0"/>
        <v>6052</v>
      </c>
      <c r="H8" s="47">
        <f t="shared" si="0"/>
        <v>8063</v>
      </c>
      <c r="I8" s="48">
        <f t="shared" si="3"/>
        <v>177</v>
      </c>
      <c r="J8" s="48">
        <f t="shared" si="1"/>
        <v>242</v>
      </c>
      <c r="K8" s="48">
        <f t="shared" si="1"/>
        <v>322</v>
      </c>
      <c r="L8" s="48">
        <f t="shared" si="1"/>
        <v>132</v>
      </c>
      <c r="M8" s="48">
        <f t="shared" si="1"/>
        <v>181</v>
      </c>
      <c r="N8" s="48">
        <f t="shared" si="1"/>
        <v>241</v>
      </c>
    </row>
    <row r="9" spans="1:14" x14ac:dyDescent="0.2">
      <c r="A9" s="49" t="s">
        <v>48</v>
      </c>
      <c r="B9" s="50">
        <v>3</v>
      </c>
      <c r="C9" s="47">
        <v>6886</v>
      </c>
      <c r="D9" s="47">
        <v>9010</v>
      </c>
      <c r="E9" s="47">
        <v>11933</v>
      </c>
      <c r="F9" s="47">
        <f t="shared" si="2"/>
        <v>5165</v>
      </c>
      <c r="G9" s="47">
        <f t="shared" si="0"/>
        <v>6758</v>
      </c>
      <c r="H9" s="47">
        <f t="shared" si="0"/>
        <v>8950</v>
      </c>
      <c r="I9" s="48">
        <f t="shared" si="3"/>
        <v>206</v>
      </c>
      <c r="J9" s="48">
        <f t="shared" si="1"/>
        <v>270</v>
      </c>
      <c r="K9" s="48">
        <f t="shared" si="1"/>
        <v>357</v>
      </c>
      <c r="L9" s="48">
        <f t="shared" si="1"/>
        <v>154</v>
      </c>
      <c r="M9" s="48">
        <f t="shared" si="1"/>
        <v>202</v>
      </c>
      <c r="N9" s="48">
        <f t="shared" si="1"/>
        <v>268</v>
      </c>
    </row>
    <row r="10" spans="1:14" x14ac:dyDescent="0.2">
      <c r="A10" s="49" t="s">
        <v>49</v>
      </c>
      <c r="B10" s="50">
        <v>3.5</v>
      </c>
      <c r="C10" s="47">
        <v>7870</v>
      </c>
      <c r="D10" s="47">
        <v>9937</v>
      </c>
      <c r="E10" s="47">
        <v>13131</v>
      </c>
      <c r="F10" s="47">
        <f t="shared" si="2"/>
        <v>5903</v>
      </c>
      <c r="G10" s="47">
        <f t="shared" si="0"/>
        <v>7453</v>
      </c>
      <c r="H10" s="47">
        <f t="shared" si="0"/>
        <v>9849</v>
      </c>
      <c r="I10" s="48">
        <f t="shared" si="3"/>
        <v>236</v>
      </c>
      <c r="J10" s="48">
        <f t="shared" si="1"/>
        <v>298</v>
      </c>
      <c r="K10" s="48">
        <f t="shared" si="1"/>
        <v>393</v>
      </c>
      <c r="L10" s="48">
        <f t="shared" si="1"/>
        <v>177</v>
      </c>
      <c r="M10" s="48">
        <f t="shared" si="1"/>
        <v>223</v>
      </c>
      <c r="N10" s="48">
        <f t="shared" si="1"/>
        <v>295</v>
      </c>
    </row>
    <row r="11" spans="1:14" x14ac:dyDescent="0.2">
      <c r="A11" s="49" t="s">
        <v>50</v>
      </c>
      <c r="B11" s="50">
        <v>4</v>
      </c>
      <c r="C11" s="47">
        <v>8853</v>
      </c>
      <c r="D11" s="47">
        <v>10878</v>
      </c>
      <c r="E11" s="47">
        <v>14314</v>
      </c>
      <c r="F11" s="47">
        <f t="shared" si="2"/>
        <v>6640</v>
      </c>
      <c r="G11" s="47">
        <f t="shared" si="0"/>
        <v>8159</v>
      </c>
      <c r="H11" s="47">
        <f t="shared" si="0"/>
        <v>10736</v>
      </c>
      <c r="I11" s="48">
        <f t="shared" si="3"/>
        <v>265</v>
      </c>
      <c r="J11" s="48">
        <f t="shared" si="1"/>
        <v>326</v>
      </c>
      <c r="K11" s="48">
        <f t="shared" si="1"/>
        <v>429</v>
      </c>
      <c r="L11" s="48">
        <f t="shared" si="1"/>
        <v>199</v>
      </c>
      <c r="M11" s="48">
        <f t="shared" si="1"/>
        <v>244</v>
      </c>
      <c r="N11" s="48">
        <f t="shared" si="1"/>
        <v>322</v>
      </c>
    </row>
    <row r="12" spans="1:14" x14ac:dyDescent="0.2">
      <c r="A12" s="49" t="s">
        <v>51</v>
      </c>
      <c r="B12" s="50">
        <v>4.5</v>
      </c>
      <c r="C12" s="47">
        <v>9837</v>
      </c>
      <c r="D12" s="47">
        <v>11819</v>
      </c>
      <c r="E12" s="47">
        <v>15498</v>
      </c>
      <c r="F12" s="47">
        <f t="shared" si="2"/>
        <v>7378</v>
      </c>
      <c r="G12" s="47">
        <f t="shared" si="0"/>
        <v>8865</v>
      </c>
      <c r="H12" s="47">
        <f t="shared" si="0"/>
        <v>11624</v>
      </c>
      <c r="I12" s="48">
        <f t="shared" si="3"/>
        <v>295</v>
      </c>
      <c r="J12" s="48">
        <f t="shared" si="1"/>
        <v>354</v>
      </c>
      <c r="K12" s="48">
        <f t="shared" si="1"/>
        <v>464</v>
      </c>
      <c r="L12" s="48">
        <f t="shared" si="1"/>
        <v>221</v>
      </c>
      <c r="M12" s="48">
        <f t="shared" si="1"/>
        <v>265</v>
      </c>
      <c r="N12" s="48">
        <f t="shared" si="1"/>
        <v>348</v>
      </c>
    </row>
    <row r="13" spans="1:14" x14ac:dyDescent="0.2">
      <c r="A13" s="49" t="s">
        <v>52</v>
      </c>
      <c r="B13" s="50">
        <v>5</v>
      </c>
      <c r="C13" s="47">
        <v>10821</v>
      </c>
      <c r="D13" s="47">
        <v>12760</v>
      </c>
      <c r="E13" s="47">
        <v>16681</v>
      </c>
      <c r="F13" s="47">
        <f t="shared" si="2"/>
        <v>8116</v>
      </c>
      <c r="G13" s="47">
        <f t="shared" si="0"/>
        <v>9570</v>
      </c>
      <c r="H13" s="47">
        <f t="shared" si="0"/>
        <v>12511</v>
      </c>
      <c r="I13" s="48">
        <f t="shared" si="3"/>
        <v>324</v>
      </c>
      <c r="J13" s="48">
        <f t="shared" si="1"/>
        <v>382</v>
      </c>
      <c r="K13" s="48">
        <f t="shared" si="1"/>
        <v>500</v>
      </c>
      <c r="L13" s="48">
        <f t="shared" si="1"/>
        <v>243</v>
      </c>
      <c r="M13" s="48">
        <f t="shared" si="1"/>
        <v>287</v>
      </c>
      <c r="N13" s="48">
        <f t="shared" si="1"/>
        <v>375</v>
      </c>
    </row>
    <row r="14" spans="1:14" x14ac:dyDescent="0.2">
      <c r="A14" s="49" t="s">
        <v>53</v>
      </c>
      <c r="B14" s="50">
        <v>5.5</v>
      </c>
      <c r="C14" s="47">
        <v>11805</v>
      </c>
      <c r="D14" s="47">
        <v>13701</v>
      </c>
      <c r="E14" s="47">
        <v>17864</v>
      </c>
      <c r="F14" s="47">
        <f t="shared" si="2"/>
        <v>8854</v>
      </c>
      <c r="G14" s="47">
        <f t="shared" si="0"/>
        <v>10276</v>
      </c>
      <c r="H14" s="47">
        <f t="shared" si="0"/>
        <v>13398</v>
      </c>
      <c r="I14" s="48">
        <f t="shared" si="3"/>
        <v>354</v>
      </c>
      <c r="J14" s="48">
        <f t="shared" si="1"/>
        <v>411</v>
      </c>
      <c r="K14" s="48">
        <f t="shared" si="1"/>
        <v>535</v>
      </c>
      <c r="L14" s="48">
        <f t="shared" si="1"/>
        <v>265</v>
      </c>
      <c r="M14" s="48">
        <f t="shared" si="1"/>
        <v>308</v>
      </c>
      <c r="N14" s="48">
        <f t="shared" si="1"/>
        <v>401</v>
      </c>
    </row>
    <row r="15" spans="1:14" x14ac:dyDescent="0.2">
      <c r="A15" s="49" t="s">
        <v>54</v>
      </c>
      <c r="B15" s="50">
        <v>6</v>
      </c>
      <c r="C15" s="47">
        <v>12789</v>
      </c>
      <c r="D15" s="47">
        <v>14642</v>
      </c>
      <c r="E15" s="47">
        <v>19048</v>
      </c>
      <c r="F15" s="47">
        <f t="shared" si="2"/>
        <v>9592</v>
      </c>
      <c r="G15" s="47">
        <f t="shared" si="0"/>
        <v>10982</v>
      </c>
      <c r="H15" s="47">
        <f t="shared" si="0"/>
        <v>14286</v>
      </c>
      <c r="I15" s="48">
        <f t="shared" si="3"/>
        <v>383</v>
      </c>
      <c r="J15" s="48">
        <f t="shared" si="1"/>
        <v>439</v>
      </c>
      <c r="K15" s="48">
        <f t="shared" si="1"/>
        <v>571</v>
      </c>
      <c r="L15" s="48">
        <f t="shared" si="1"/>
        <v>287</v>
      </c>
      <c r="M15" s="48">
        <f t="shared" si="1"/>
        <v>329</v>
      </c>
      <c r="N15" s="48">
        <f t="shared" si="1"/>
        <v>428</v>
      </c>
    </row>
    <row r="16" spans="1:14" x14ac:dyDescent="0.2">
      <c r="A16" s="49" t="s">
        <v>55</v>
      </c>
      <c r="B16" s="50">
        <v>6.5</v>
      </c>
      <c r="C16" s="47">
        <v>13772</v>
      </c>
      <c r="D16" s="47">
        <v>15583</v>
      </c>
      <c r="E16" s="47">
        <v>20231</v>
      </c>
      <c r="F16" s="47">
        <f t="shared" si="2"/>
        <v>10329</v>
      </c>
      <c r="G16" s="47">
        <f t="shared" si="0"/>
        <v>11688</v>
      </c>
      <c r="H16" s="47">
        <f t="shared" si="0"/>
        <v>15174</v>
      </c>
      <c r="I16" s="48">
        <f t="shared" si="3"/>
        <v>413</v>
      </c>
      <c r="J16" s="48">
        <f t="shared" si="1"/>
        <v>467</v>
      </c>
      <c r="K16" s="48">
        <f t="shared" si="1"/>
        <v>606</v>
      </c>
      <c r="L16" s="48">
        <f t="shared" si="1"/>
        <v>309</v>
      </c>
      <c r="M16" s="48">
        <f t="shared" si="1"/>
        <v>350</v>
      </c>
      <c r="N16" s="48">
        <f t="shared" si="1"/>
        <v>455</v>
      </c>
    </row>
    <row r="17" spans="1:14" x14ac:dyDescent="0.2">
      <c r="A17" s="49" t="s">
        <v>56</v>
      </c>
      <c r="B17" s="50">
        <v>7</v>
      </c>
      <c r="C17" s="47">
        <v>14756</v>
      </c>
      <c r="D17" s="47">
        <v>16524</v>
      </c>
      <c r="E17" s="47">
        <v>21414</v>
      </c>
      <c r="F17" s="47">
        <f t="shared" si="2"/>
        <v>11067</v>
      </c>
      <c r="G17" s="47">
        <f t="shared" si="0"/>
        <v>12393</v>
      </c>
      <c r="H17" s="47">
        <f t="shared" si="0"/>
        <v>16061</v>
      </c>
      <c r="I17" s="48">
        <f t="shared" si="3"/>
        <v>442</v>
      </c>
      <c r="J17" s="48">
        <f t="shared" si="1"/>
        <v>495</v>
      </c>
      <c r="K17" s="48">
        <f t="shared" si="1"/>
        <v>642</v>
      </c>
      <c r="L17" s="48">
        <f t="shared" si="1"/>
        <v>332</v>
      </c>
      <c r="M17" s="48">
        <f t="shared" si="1"/>
        <v>371</v>
      </c>
      <c r="N17" s="48">
        <f t="shared" si="1"/>
        <v>481</v>
      </c>
    </row>
    <row r="18" spans="1:14" x14ac:dyDescent="0.2">
      <c r="A18" s="49" t="s">
        <v>57</v>
      </c>
      <c r="B18" s="50">
        <v>7.5</v>
      </c>
      <c r="C18" s="47">
        <v>15740</v>
      </c>
      <c r="D18" s="47">
        <v>17465</v>
      </c>
      <c r="E18" s="47">
        <v>22598</v>
      </c>
      <c r="F18" s="47">
        <f t="shared" si="2"/>
        <v>11805</v>
      </c>
      <c r="G18" s="47">
        <f t="shared" si="0"/>
        <v>13099</v>
      </c>
      <c r="H18" s="47">
        <f t="shared" si="0"/>
        <v>16949</v>
      </c>
      <c r="I18" s="48">
        <f t="shared" si="3"/>
        <v>472</v>
      </c>
      <c r="J18" s="48">
        <f t="shared" si="1"/>
        <v>523</v>
      </c>
      <c r="K18" s="48">
        <f t="shared" si="1"/>
        <v>677</v>
      </c>
      <c r="L18" s="48">
        <f t="shared" si="1"/>
        <v>354</v>
      </c>
      <c r="M18" s="48">
        <f t="shared" si="1"/>
        <v>392</v>
      </c>
      <c r="N18" s="48">
        <f t="shared" si="1"/>
        <v>508</v>
      </c>
    </row>
    <row r="19" spans="1:14" x14ac:dyDescent="0.2">
      <c r="A19" s="49" t="s">
        <v>58</v>
      </c>
      <c r="B19" s="50">
        <v>8</v>
      </c>
      <c r="C19" s="47">
        <v>16724</v>
      </c>
      <c r="D19" s="47">
        <v>18406</v>
      </c>
      <c r="E19" s="47">
        <v>23781</v>
      </c>
      <c r="F19" s="47">
        <f t="shared" si="2"/>
        <v>12543</v>
      </c>
      <c r="G19" s="47">
        <f t="shared" si="0"/>
        <v>13805</v>
      </c>
      <c r="H19" s="47">
        <f t="shared" si="0"/>
        <v>17836</v>
      </c>
      <c r="I19" s="48">
        <f t="shared" si="3"/>
        <v>501</v>
      </c>
      <c r="J19" s="48">
        <f t="shared" si="1"/>
        <v>552</v>
      </c>
      <c r="K19" s="48">
        <f t="shared" si="1"/>
        <v>713</v>
      </c>
      <c r="L19" s="48">
        <f t="shared" si="1"/>
        <v>376</v>
      </c>
      <c r="M19" s="48">
        <f t="shared" si="1"/>
        <v>414</v>
      </c>
      <c r="N19" s="48">
        <f t="shared" si="1"/>
        <v>535</v>
      </c>
    </row>
    <row r="20" spans="1:14" x14ac:dyDescent="0.2">
      <c r="A20" s="49" t="s">
        <v>59</v>
      </c>
      <c r="B20" s="50">
        <v>8.5</v>
      </c>
      <c r="C20" s="47">
        <v>17707</v>
      </c>
      <c r="D20" s="47">
        <v>19347</v>
      </c>
      <c r="E20" s="47">
        <v>24965</v>
      </c>
      <c r="F20" s="47">
        <f t="shared" si="2"/>
        <v>13281</v>
      </c>
      <c r="G20" s="47">
        <f t="shared" si="2"/>
        <v>14511</v>
      </c>
      <c r="H20" s="47">
        <f t="shared" si="2"/>
        <v>18724</v>
      </c>
      <c r="I20" s="48">
        <f t="shared" si="3"/>
        <v>531</v>
      </c>
      <c r="J20" s="48">
        <f t="shared" si="3"/>
        <v>580</v>
      </c>
      <c r="K20" s="48">
        <f t="shared" si="3"/>
        <v>748</v>
      </c>
      <c r="L20" s="48">
        <f t="shared" si="3"/>
        <v>398</v>
      </c>
      <c r="M20" s="48">
        <f t="shared" si="3"/>
        <v>435</v>
      </c>
      <c r="N20" s="48">
        <f t="shared" si="3"/>
        <v>561</v>
      </c>
    </row>
    <row r="21" spans="1:14" x14ac:dyDescent="0.2">
      <c r="A21" s="49" t="s">
        <v>60</v>
      </c>
      <c r="B21" s="50">
        <v>9</v>
      </c>
      <c r="C21" s="47">
        <v>18691</v>
      </c>
      <c r="D21" s="47">
        <v>20288</v>
      </c>
      <c r="E21" s="47">
        <v>26148</v>
      </c>
      <c r="F21" s="47">
        <f t="shared" si="2"/>
        <v>14019</v>
      </c>
      <c r="G21" s="47">
        <f t="shared" si="2"/>
        <v>15216</v>
      </c>
      <c r="H21" s="47">
        <f t="shared" si="2"/>
        <v>19611</v>
      </c>
      <c r="I21" s="48">
        <f t="shared" si="3"/>
        <v>560</v>
      </c>
      <c r="J21" s="48">
        <f t="shared" si="3"/>
        <v>608</v>
      </c>
      <c r="K21" s="48">
        <f t="shared" si="3"/>
        <v>784</v>
      </c>
      <c r="L21" s="48">
        <f t="shared" si="3"/>
        <v>420</v>
      </c>
      <c r="M21" s="48">
        <f t="shared" si="3"/>
        <v>456</v>
      </c>
      <c r="N21" s="48">
        <f t="shared" si="3"/>
        <v>588</v>
      </c>
    </row>
    <row r="22" spans="1:14" x14ac:dyDescent="0.2">
      <c r="A22" s="49" t="s">
        <v>61</v>
      </c>
      <c r="B22" s="50">
        <v>9.5</v>
      </c>
      <c r="C22" s="47">
        <v>19675</v>
      </c>
      <c r="D22" s="47">
        <v>21229</v>
      </c>
      <c r="E22" s="47">
        <v>27331</v>
      </c>
      <c r="F22" s="47">
        <f t="shared" si="2"/>
        <v>14757</v>
      </c>
      <c r="G22" s="47">
        <f t="shared" si="2"/>
        <v>15922</v>
      </c>
      <c r="H22" s="47">
        <f t="shared" si="2"/>
        <v>20499</v>
      </c>
      <c r="I22" s="48">
        <f t="shared" si="3"/>
        <v>590</v>
      </c>
      <c r="J22" s="48">
        <f t="shared" si="3"/>
        <v>636</v>
      </c>
      <c r="K22" s="48">
        <f t="shared" si="3"/>
        <v>819</v>
      </c>
      <c r="L22" s="48">
        <f t="shared" si="3"/>
        <v>442</v>
      </c>
      <c r="M22" s="48">
        <f t="shared" si="3"/>
        <v>477</v>
      </c>
      <c r="N22" s="48">
        <f t="shared" si="3"/>
        <v>614</v>
      </c>
    </row>
    <row r="23" spans="1:14" x14ac:dyDescent="0.2">
      <c r="A23" s="49" t="s">
        <v>62</v>
      </c>
      <c r="B23" s="50">
        <v>10</v>
      </c>
      <c r="C23" s="47">
        <v>20659</v>
      </c>
      <c r="D23" s="47">
        <v>22170</v>
      </c>
      <c r="E23" s="47">
        <v>28515</v>
      </c>
      <c r="F23" s="47">
        <f t="shared" si="2"/>
        <v>15495</v>
      </c>
      <c r="G23" s="47">
        <f t="shared" si="2"/>
        <v>16628</v>
      </c>
      <c r="H23" s="47">
        <f t="shared" si="2"/>
        <v>21387</v>
      </c>
      <c r="I23" s="48">
        <f t="shared" si="3"/>
        <v>619</v>
      </c>
      <c r="J23" s="48">
        <f t="shared" si="3"/>
        <v>665</v>
      </c>
      <c r="K23" s="48">
        <f t="shared" si="3"/>
        <v>855</v>
      </c>
      <c r="L23" s="48">
        <f t="shared" si="3"/>
        <v>464</v>
      </c>
      <c r="M23" s="48">
        <f t="shared" si="3"/>
        <v>498</v>
      </c>
      <c r="N23" s="48">
        <f t="shared" si="3"/>
        <v>641</v>
      </c>
    </row>
    <row r="24" spans="1:14" x14ac:dyDescent="0.2">
      <c r="A24" s="49" t="s">
        <v>63</v>
      </c>
      <c r="B24" s="50">
        <v>10.5</v>
      </c>
      <c r="C24" s="47">
        <v>21643</v>
      </c>
      <c r="D24" s="47">
        <v>23111</v>
      </c>
      <c r="E24" s="47">
        <v>29698</v>
      </c>
      <c r="F24" s="47">
        <f t="shared" si="2"/>
        <v>16233</v>
      </c>
      <c r="G24" s="47">
        <f t="shared" si="2"/>
        <v>17334</v>
      </c>
      <c r="H24" s="47">
        <f t="shared" si="2"/>
        <v>22274</v>
      </c>
      <c r="I24" s="48">
        <f t="shared" si="3"/>
        <v>649</v>
      </c>
      <c r="J24" s="48">
        <f t="shared" si="3"/>
        <v>693</v>
      </c>
      <c r="K24" s="48">
        <f t="shared" si="3"/>
        <v>890</v>
      </c>
      <c r="L24" s="48">
        <f t="shared" si="3"/>
        <v>486</v>
      </c>
      <c r="M24" s="48">
        <f t="shared" si="3"/>
        <v>520</v>
      </c>
      <c r="N24" s="48">
        <f t="shared" si="3"/>
        <v>668</v>
      </c>
    </row>
    <row r="25" spans="1:14" x14ac:dyDescent="0.2">
      <c r="A25" s="49" t="s">
        <v>64</v>
      </c>
      <c r="B25" s="50">
        <v>11</v>
      </c>
      <c r="C25" s="47">
        <v>22626</v>
      </c>
      <c r="D25" s="47">
        <v>24052</v>
      </c>
      <c r="E25" s="47">
        <v>30881</v>
      </c>
      <c r="F25" s="47">
        <f t="shared" si="2"/>
        <v>16970</v>
      </c>
      <c r="G25" s="47">
        <f t="shared" si="2"/>
        <v>18039</v>
      </c>
      <c r="H25" s="47">
        <f t="shared" si="2"/>
        <v>23161</v>
      </c>
      <c r="I25" s="48">
        <f t="shared" si="3"/>
        <v>678</v>
      </c>
      <c r="J25" s="48">
        <f t="shared" si="3"/>
        <v>721</v>
      </c>
      <c r="K25" s="48">
        <f t="shared" si="3"/>
        <v>926</v>
      </c>
      <c r="L25" s="48">
        <f t="shared" si="3"/>
        <v>509</v>
      </c>
      <c r="M25" s="48">
        <f t="shared" si="3"/>
        <v>541</v>
      </c>
      <c r="N25" s="48">
        <f t="shared" si="3"/>
        <v>694</v>
      </c>
    </row>
    <row r="26" spans="1:14" x14ac:dyDescent="0.2">
      <c r="A26" s="49" t="s">
        <v>65</v>
      </c>
      <c r="B26" s="50">
        <v>11.5</v>
      </c>
      <c r="C26" s="47">
        <v>23610</v>
      </c>
      <c r="D26" s="47">
        <v>24993</v>
      </c>
      <c r="E26" s="47">
        <v>32065</v>
      </c>
      <c r="F26" s="47">
        <f t="shared" si="2"/>
        <v>17708</v>
      </c>
      <c r="G26" s="47">
        <f t="shared" si="2"/>
        <v>18745</v>
      </c>
      <c r="H26" s="47">
        <f t="shared" si="2"/>
        <v>24049</v>
      </c>
      <c r="I26" s="48">
        <f t="shared" si="3"/>
        <v>708</v>
      </c>
      <c r="J26" s="48">
        <f t="shared" si="3"/>
        <v>749</v>
      </c>
      <c r="K26" s="48">
        <f t="shared" si="3"/>
        <v>961</v>
      </c>
      <c r="L26" s="48">
        <f t="shared" si="3"/>
        <v>531</v>
      </c>
      <c r="M26" s="48">
        <f t="shared" si="3"/>
        <v>562</v>
      </c>
      <c r="N26" s="48">
        <f t="shared" si="3"/>
        <v>721</v>
      </c>
    </row>
    <row r="27" spans="1:14" x14ac:dyDescent="0.2">
      <c r="A27" s="49" t="s">
        <v>66</v>
      </c>
      <c r="B27" s="50">
        <v>12</v>
      </c>
      <c r="C27" s="47">
        <v>24594</v>
      </c>
      <c r="D27" s="47">
        <v>25934</v>
      </c>
      <c r="E27" s="47">
        <v>33248</v>
      </c>
      <c r="F27" s="47">
        <f t="shared" si="2"/>
        <v>18446</v>
      </c>
      <c r="G27" s="47">
        <f t="shared" si="2"/>
        <v>19451</v>
      </c>
      <c r="H27" s="47">
        <f t="shared" si="2"/>
        <v>24936</v>
      </c>
      <c r="I27" s="48">
        <f t="shared" si="3"/>
        <v>737</v>
      </c>
      <c r="J27" s="48">
        <f t="shared" si="3"/>
        <v>778</v>
      </c>
      <c r="K27" s="48">
        <f t="shared" si="3"/>
        <v>997</v>
      </c>
      <c r="L27" s="48">
        <f t="shared" si="3"/>
        <v>553</v>
      </c>
      <c r="M27" s="48">
        <f t="shared" si="3"/>
        <v>583</v>
      </c>
      <c r="N27" s="48">
        <f t="shared" si="3"/>
        <v>748</v>
      </c>
    </row>
    <row r="28" spans="1:14" x14ac:dyDescent="0.2">
      <c r="A28" s="49" t="s">
        <v>67</v>
      </c>
      <c r="B28" s="50">
        <v>12.5</v>
      </c>
      <c r="C28" s="47">
        <v>25578</v>
      </c>
      <c r="D28" s="47">
        <v>26875</v>
      </c>
      <c r="E28" s="47">
        <v>34432</v>
      </c>
      <c r="F28" s="47">
        <f t="shared" si="2"/>
        <v>19184</v>
      </c>
      <c r="G28" s="47">
        <f t="shared" si="2"/>
        <v>20157</v>
      </c>
      <c r="H28" s="47">
        <f t="shared" si="2"/>
        <v>25824</v>
      </c>
      <c r="I28" s="48">
        <f t="shared" si="3"/>
        <v>767</v>
      </c>
      <c r="J28" s="48">
        <f t="shared" si="3"/>
        <v>806</v>
      </c>
      <c r="K28" s="48">
        <f t="shared" si="3"/>
        <v>1032</v>
      </c>
      <c r="L28" s="48">
        <f t="shared" si="3"/>
        <v>575</v>
      </c>
      <c r="M28" s="48">
        <f t="shared" si="3"/>
        <v>604</v>
      </c>
      <c r="N28" s="48">
        <f t="shared" si="3"/>
        <v>774</v>
      </c>
    </row>
    <row r="29" spans="1:14" x14ac:dyDescent="0.2">
      <c r="A29" s="49" t="s">
        <v>68</v>
      </c>
      <c r="B29" s="50">
        <v>13</v>
      </c>
      <c r="C29" s="47">
        <v>26561</v>
      </c>
      <c r="D29" s="47">
        <v>27816</v>
      </c>
      <c r="E29" s="47">
        <v>35615</v>
      </c>
      <c r="F29" s="47">
        <f t="shared" si="2"/>
        <v>19921</v>
      </c>
      <c r="G29" s="47">
        <f t="shared" si="2"/>
        <v>20862</v>
      </c>
      <c r="H29" s="47">
        <f t="shared" si="2"/>
        <v>26712</v>
      </c>
      <c r="I29" s="48">
        <f t="shared" si="3"/>
        <v>796</v>
      </c>
      <c r="J29" s="48">
        <f t="shared" si="3"/>
        <v>834</v>
      </c>
      <c r="K29" s="48">
        <f t="shared" si="3"/>
        <v>1068</v>
      </c>
      <c r="L29" s="48">
        <f t="shared" si="3"/>
        <v>597</v>
      </c>
      <c r="M29" s="48">
        <f t="shared" si="3"/>
        <v>625</v>
      </c>
      <c r="N29" s="48">
        <f t="shared" si="3"/>
        <v>801</v>
      </c>
    </row>
    <row r="30" spans="1:14" x14ac:dyDescent="0.2">
      <c r="A30" s="49" t="s">
        <v>69</v>
      </c>
      <c r="B30" s="50">
        <v>13.5</v>
      </c>
      <c r="C30" s="47">
        <v>27545</v>
      </c>
      <c r="D30" s="47">
        <v>28757</v>
      </c>
      <c r="E30" s="47">
        <v>36798</v>
      </c>
      <c r="F30" s="47">
        <f t="shared" si="2"/>
        <v>20659</v>
      </c>
      <c r="G30" s="47">
        <f t="shared" si="2"/>
        <v>21568</v>
      </c>
      <c r="H30" s="47">
        <f t="shared" si="2"/>
        <v>27599</v>
      </c>
      <c r="I30" s="48">
        <f t="shared" si="3"/>
        <v>826</v>
      </c>
      <c r="J30" s="48">
        <f t="shared" si="3"/>
        <v>862</v>
      </c>
      <c r="K30" s="48">
        <f t="shared" si="3"/>
        <v>1103</v>
      </c>
      <c r="L30" s="48">
        <f t="shared" si="3"/>
        <v>619</v>
      </c>
      <c r="M30" s="48">
        <f t="shared" si="3"/>
        <v>647</v>
      </c>
      <c r="N30" s="48">
        <f t="shared" si="3"/>
        <v>827</v>
      </c>
    </row>
    <row r="31" spans="1:14" x14ac:dyDescent="0.2">
      <c r="A31" s="49" t="s">
        <v>70</v>
      </c>
      <c r="B31" s="50">
        <v>14</v>
      </c>
      <c r="C31" s="47">
        <v>28529</v>
      </c>
      <c r="D31" s="47">
        <v>29698</v>
      </c>
      <c r="E31" s="47">
        <v>37982</v>
      </c>
      <c r="F31" s="47">
        <f t="shared" si="2"/>
        <v>21397</v>
      </c>
      <c r="G31" s="47">
        <f t="shared" si="2"/>
        <v>22274</v>
      </c>
      <c r="H31" s="47">
        <f t="shared" si="2"/>
        <v>28487</v>
      </c>
      <c r="I31" s="48">
        <f t="shared" si="3"/>
        <v>855</v>
      </c>
      <c r="J31" s="48">
        <f t="shared" si="3"/>
        <v>890</v>
      </c>
      <c r="K31" s="48">
        <f t="shared" si="3"/>
        <v>1139</v>
      </c>
      <c r="L31" s="48">
        <f t="shared" si="3"/>
        <v>641</v>
      </c>
      <c r="M31" s="48">
        <f t="shared" si="3"/>
        <v>668</v>
      </c>
      <c r="N31" s="48">
        <f t="shared" si="3"/>
        <v>854</v>
      </c>
    </row>
    <row r="32" spans="1:14" x14ac:dyDescent="0.2">
      <c r="A32" s="49" t="s">
        <v>71</v>
      </c>
      <c r="B32" s="50">
        <v>14.5</v>
      </c>
      <c r="C32" s="47">
        <v>29513</v>
      </c>
      <c r="D32" s="47">
        <v>30639</v>
      </c>
      <c r="E32" s="47">
        <v>39165</v>
      </c>
      <c r="F32" s="47">
        <f t="shared" si="2"/>
        <v>22135</v>
      </c>
      <c r="G32" s="47">
        <f t="shared" si="2"/>
        <v>22980</v>
      </c>
      <c r="H32" s="47">
        <f t="shared" si="2"/>
        <v>29374</v>
      </c>
      <c r="I32" s="48">
        <f t="shared" si="3"/>
        <v>885</v>
      </c>
      <c r="J32" s="48">
        <f t="shared" si="3"/>
        <v>919</v>
      </c>
      <c r="K32" s="48">
        <f t="shared" si="3"/>
        <v>1174</v>
      </c>
      <c r="L32" s="48">
        <f t="shared" si="3"/>
        <v>664</v>
      </c>
      <c r="M32" s="48">
        <f t="shared" si="3"/>
        <v>689</v>
      </c>
      <c r="N32" s="48">
        <f t="shared" si="3"/>
        <v>881</v>
      </c>
    </row>
    <row r="33" spans="1:14" x14ac:dyDescent="0.2">
      <c r="A33" s="49" t="s">
        <v>72</v>
      </c>
      <c r="B33" s="50">
        <v>15</v>
      </c>
      <c r="C33" s="47">
        <v>30497</v>
      </c>
      <c r="D33" s="47">
        <v>31580</v>
      </c>
      <c r="E33" s="47">
        <v>40349</v>
      </c>
      <c r="F33" s="47">
        <f t="shared" si="2"/>
        <v>22873</v>
      </c>
      <c r="G33" s="47">
        <f t="shared" si="2"/>
        <v>23685</v>
      </c>
      <c r="H33" s="47">
        <f t="shared" si="2"/>
        <v>30262</v>
      </c>
      <c r="I33" s="48">
        <f t="shared" si="3"/>
        <v>914</v>
      </c>
      <c r="J33" s="48">
        <f t="shared" si="3"/>
        <v>947</v>
      </c>
      <c r="K33" s="48">
        <f t="shared" si="3"/>
        <v>1210</v>
      </c>
      <c r="L33" s="48">
        <f t="shared" si="3"/>
        <v>686</v>
      </c>
      <c r="M33" s="48">
        <f t="shared" si="3"/>
        <v>710</v>
      </c>
      <c r="N33" s="48">
        <f t="shared" si="3"/>
        <v>907</v>
      </c>
    </row>
    <row r="34" spans="1:14" x14ac:dyDescent="0.2">
      <c r="A34" s="49" t="s">
        <v>73</v>
      </c>
      <c r="B34" s="50">
        <v>15.5</v>
      </c>
      <c r="C34" s="47">
        <v>31480</v>
      </c>
      <c r="D34" s="47">
        <v>32521</v>
      </c>
      <c r="E34" s="47">
        <v>41532</v>
      </c>
      <c r="F34" s="47">
        <f t="shared" si="2"/>
        <v>23610</v>
      </c>
      <c r="G34" s="47">
        <f t="shared" si="2"/>
        <v>24391</v>
      </c>
      <c r="H34" s="47">
        <f t="shared" si="2"/>
        <v>31149</v>
      </c>
      <c r="I34" s="48">
        <f t="shared" si="3"/>
        <v>944</v>
      </c>
      <c r="J34" s="48">
        <f t="shared" si="3"/>
        <v>975</v>
      </c>
      <c r="K34" s="48">
        <f t="shared" si="3"/>
        <v>1245</v>
      </c>
      <c r="L34" s="48">
        <f t="shared" si="3"/>
        <v>708</v>
      </c>
      <c r="M34" s="48">
        <f t="shared" si="3"/>
        <v>731</v>
      </c>
      <c r="N34" s="48">
        <f t="shared" si="3"/>
        <v>934</v>
      </c>
    </row>
    <row r="35" spans="1:14" x14ac:dyDescent="0.2">
      <c r="A35" s="49" t="s">
        <v>74</v>
      </c>
      <c r="B35" s="50">
        <v>16</v>
      </c>
      <c r="C35" s="47">
        <v>32464</v>
      </c>
      <c r="D35" s="47">
        <v>33462</v>
      </c>
      <c r="E35" s="47">
        <v>42715</v>
      </c>
      <c r="F35" s="47">
        <f t="shared" si="2"/>
        <v>24348</v>
      </c>
      <c r="G35" s="47">
        <f t="shared" si="2"/>
        <v>25097</v>
      </c>
      <c r="H35" s="47">
        <f t="shared" si="2"/>
        <v>32037</v>
      </c>
      <c r="I35" s="48">
        <f t="shared" si="3"/>
        <v>973</v>
      </c>
      <c r="J35" s="48">
        <f t="shared" si="3"/>
        <v>1003</v>
      </c>
      <c r="K35" s="48">
        <f t="shared" si="3"/>
        <v>1281</v>
      </c>
      <c r="L35" s="48">
        <f t="shared" si="3"/>
        <v>730</v>
      </c>
      <c r="M35" s="48">
        <f t="shared" si="3"/>
        <v>752</v>
      </c>
      <c r="N35" s="48">
        <f t="shared" si="3"/>
        <v>961</v>
      </c>
    </row>
    <row r="36" spans="1:14" x14ac:dyDescent="0.2">
      <c r="A36" s="49" t="s">
        <v>75</v>
      </c>
      <c r="B36" s="50">
        <v>16.5</v>
      </c>
      <c r="C36" s="47">
        <v>33448</v>
      </c>
      <c r="D36" s="47">
        <v>34403</v>
      </c>
      <c r="E36" s="47">
        <v>43899</v>
      </c>
      <c r="F36" s="47">
        <f t="shared" si="2"/>
        <v>25086</v>
      </c>
      <c r="G36" s="47">
        <f t="shared" si="2"/>
        <v>25803</v>
      </c>
      <c r="H36" s="47">
        <f t="shared" si="2"/>
        <v>32925</v>
      </c>
      <c r="I36" s="48">
        <f t="shared" si="3"/>
        <v>1003</v>
      </c>
      <c r="J36" s="48">
        <f t="shared" si="3"/>
        <v>1032</v>
      </c>
      <c r="K36" s="48">
        <f t="shared" si="3"/>
        <v>1316</v>
      </c>
      <c r="L36" s="48">
        <f t="shared" si="3"/>
        <v>752</v>
      </c>
      <c r="M36" s="48">
        <f t="shared" si="3"/>
        <v>774</v>
      </c>
      <c r="N36" s="48">
        <f t="shared" si="3"/>
        <v>987</v>
      </c>
    </row>
    <row r="37" spans="1:14" x14ac:dyDescent="0.2">
      <c r="A37" s="49" t="s">
        <v>76</v>
      </c>
      <c r="B37" s="50">
        <v>17</v>
      </c>
      <c r="C37" s="47">
        <v>34432</v>
      </c>
      <c r="D37" s="47">
        <v>35344</v>
      </c>
      <c r="E37" s="47">
        <v>45082</v>
      </c>
      <c r="F37" s="47">
        <f t="shared" si="2"/>
        <v>25824</v>
      </c>
      <c r="G37" s="47">
        <f t="shared" si="2"/>
        <v>26508</v>
      </c>
      <c r="H37" s="47">
        <f t="shared" si="2"/>
        <v>33812</v>
      </c>
      <c r="I37" s="48">
        <f t="shared" si="3"/>
        <v>1032</v>
      </c>
      <c r="J37" s="48">
        <f t="shared" si="3"/>
        <v>1060</v>
      </c>
      <c r="K37" s="48">
        <f t="shared" si="3"/>
        <v>1352</v>
      </c>
      <c r="L37" s="48">
        <f t="shared" si="3"/>
        <v>774</v>
      </c>
      <c r="M37" s="48">
        <f t="shared" si="3"/>
        <v>795</v>
      </c>
      <c r="N37" s="48">
        <f t="shared" si="3"/>
        <v>1014</v>
      </c>
    </row>
    <row r="38" spans="1:14" x14ac:dyDescent="0.2">
      <c r="A38" s="49" t="s">
        <v>77</v>
      </c>
      <c r="B38" s="50">
        <v>17.5</v>
      </c>
      <c r="C38" s="47">
        <v>35415</v>
      </c>
      <c r="D38" s="47">
        <v>36285</v>
      </c>
      <c r="E38" s="47">
        <v>46265</v>
      </c>
      <c r="F38" s="47">
        <f t="shared" si="2"/>
        <v>26562</v>
      </c>
      <c r="G38" s="47">
        <f t="shared" si="2"/>
        <v>27214</v>
      </c>
      <c r="H38" s="47">
        <f t="shared" si="2"/>
        <v>34699</v>
      </c>
      <c r="I38" s="48">
        <f t="shared" si="3"/>
        <v>1062</v>
      </c>
      <c r="J38" s="48">
        <f t="shared" si="3"/>
        <v>1088</v>
      </c>
      <c r="K38" s="48">
        <f t="shared" si="3"/>
        <v>1387</v>
      </c>
      <c r="L38" s="48">
        <f t="shared" si="3"/>
        <v>796</v>
      </c>
      <c r="M38" s="48">
        <f t="shared" si="3"/>
        <v>816</v>
      </c>
      <c r="N38" s="48">
        <f t="shared" si="3"/>
        <v>1040</v>
      </c>
    </row>
    <row r="39" spans="1:14" x14ac:dyDescent="0.2">
      <c r="A39" s="49" t="s">
        <v>78</v>
      </c>
      <c r="B39" s="50">
        <v>18</v>
      </c>
      <c r="C39" s="47">
        <v>36399</v>
      </c>
      <c r="D39" s="47">
        <v>37226</v>
      </c>
      <c r="E39" s="47">
        <v>47449</v>
      </c>
      <c r="F39" s="47">
        <f t="shared" si="2"/>
        <v>27300</v>
      </c>
      <c r="G39" s="47">
        <f t="shared" si="2"/>
        <v>27920</v>
      </c>
      <c r="H39" s="47">
        <f t="shared" si="2"/>
        <v>35587</v>
      </c>
      <c r="I39" s="48">
        <f t="shared" si="3"/>
        <v>1091</v>
      </c>
      <c r="J39" s="48">
        <f t="shared" si="3"/>
        <v>1116</v>
      </c>
      <c r="K39" s="48">
        <f t="shared" si="3"/>
        <v>1423</v>
      </c>
      <c r="L39" s="48">
        <f t="shared" si="3"/>
        <v>819</v>
      </c>
      <c r="M39" s="48">
        <f t="shared" si="3"/>
        <v>837</v>
      </c>
      <c r="N39" s="48">
        <f t="shared" si="3"/>
        <v>1067</v>
      </c>
    </row>
    <row r="40" spans="1:14" x14ac:dyDescent="0.2">
      <c r="A40" s="49" t="s">
        <v>79</v>
      </c>
      <c r="B40" s="50">
        <v>18.5</v>
      </c>
      <c r="C40" s="47">
        <v>37383</v>
      </c>
      <c r="D40" s="47">
        <v>38167</v>
      </c>
      <c r="E40" s="47">
        <v>48632</v>
      </c>
      <c r="F40" s="47">
        <f t="shared" si="2"/>
        <v>28038</v>
      </c>
      <c r="G40" s="47">
        <f t="shared" si="2"/>
        <v>28626</v>
      </c>
      <c r="H40" s="47">
        <f t="shared" si="2"/>
        <v>36474</v>
      </c>
      <c r="I40" s="48">
        <f t="shared" si="3"/>
        <v>1121</v>
      </c>
      <c r="J40" s="48">
        <f t="shared" si="3"/>
        <v>1145</v>
      </c>
      <c r="K40" s="48">
        <f t="shared" si="3"/>
        <v>1458</v>
      </c>
      <c r="L40" s="48">
        <f t="shared" si="3"/>
        <v>841</v>
      </c>
      <c r="M40" s="48">
        <f t="shared" si="3"/>
        <v>858</v>
      </c>
      <c r="N40" s="48">
        <f t="shared" si="3"/>
        <v>1094</v>
      </c>
    </row>
    <row r="41" spans="1:14" x14ac:dyDescent="0.2">
      <c r="A41" s="49" t="s">
        <v>80</v>
      </c>
      <c r="B41" s="50">
        <v>19</v>
      </c>
      <c r="C41" s="47">
        <v>38367</v>
      </c>
      <c r="D41" s="47">
        <v>39108</v>
      </c>
      <c r="E41" s="47">
        <v>49816</v>
      </c>
      <c r="F41" s="47">
        <f t="shared" si="2"/>
        <v>28776</v>
      </c>
      <c r="G41" s="47">
        <f t="shared" si="2"/>
        <v>29331</v>
      </c>
      <c r="H41" s="47">
        <f t="shared" si="2"/>
        <v>37362</v>
      </c>
      <c r="I41" s="48">
        <f t="shared" si="3"/>
        <v>1151</v>
      </c>
      <c r="J41" s="48">
        <f t="shared" si="3"/>
        <v>1173</v>
      </c>
      <c r="K41" s="48">
        <f t="shared" si="3"/>
        <v>1494</v>
      </c>
      <c r="L41" s="48">
        <f t="shared" si="3"/>
        <v>863</v>
      </c>
      <c r="M41" s="48">
        <f t="shared" si="3"/>
        <v>879</v>
      </c>
      <c r="N41" s="48">
        <f t="shared" si="3"/>
        <v>1120</v>
      </c>
    </row>
    <row r="42" spans="1:14" x14ac:dyDescent="0.2">
      <c r="A42" s="49" t="s">
        <v>81</v>
      </c>
      <c r="B42" s="50">
        <v>19.5</v>
      </c>
      <c r="C42" s="47">
        <v>39350</v>
      </c>
      <c r="D42" s="47">
        <v>40049</v>
      </c>
      <c r="E42" s="47">
        <v>50999</v>
      </c>
      <c r="F42" s="47">
        <f t="shared" si="2"/>
        <v>29513</v>
      </c>
      <c r="G42" s="47">
        <f t="shared" si="2"/>
        <v>30037</v>
      </c>
      <c r="H42" s="47">
        <f t="shared" si="2"/>
        <v>38250</v>
      </c>
      <c r="I42" s="48">
        <f t="shared" si="3"/>
        <v>1180</v>
      </c>
      <c r="J42" s="48">
        <f t="shared" si="3"/>
        <v>1201</v>
      </c>
      <c r="K42" s="48">
        <f t="shared" si="3"/>
        <v>1529</v>
      </c>
      <c r="L42" s="48">
        <f t="shared" si="3"/>
        <v>885</v>
      </c>
      <c r="M42" s="48">
        <f t="shared" si="3"/>
        <v>901</v>
      </c>
      <c r="N42" s="48">
        <f t="shared" si="3"/>
        <v>1147</v>
      </c>
    </row>
    <row r="43" spans="1:14" x14ac:dyDescent="0.2">
      <c r="A43" s="49" t="s">
        <v>82</v>
      </c>
      <c r="B43" s="50">
        <v>20</v>
      </c>
      <c r="C43" s="47">
        <v>40334</v>
      </c>
      <c r="D43" s="47">
        <v>40990</v>
      </c>
      <c r="E43" s="47">
        <v>52182</v>
      </c>
      <c r="F43" s="47">
        <f t="shared" si="2"/>
        <v>30251</v>
      </c>
      <c r="G43" s="47">
        <f t="shared" si="2"/>
        <v>30743</v>
      </c>
      <c r="H43" s="47">
        <f t="shared" si="2"/>
        <v>39137</v>
      </c>
      <c r="I43" s="48">
        <f t="shared" si="3"/>
        <v>1210</v>
      </c>
      <c r="J43" s="48">
        <f t="shared" si="3"/>
        <v>1229</v>
      </c>
      <c r="K43" s="48">
        <f t="shared" si="3"/>
        <v>1565</v>
      </c>
      <c r="L43" s="48">
        <f t="shared" si="3"/>
        <v>907</v>
      </c>
      <c r="M43" s="48">
        <f t="shared" si="3"/>
        <v>922</v>
      </c>
      <c r="N43" s="48">
        <f t="shared" si="3"/>
        <v>1174</v>
      </c>
    </row>
    <row r="44" spans="1:14" x14ac:dyDescent="0.2">
      <c r="A44" s="49" t="s">
        <v>83</v>
      </c>
      <c r="B44" s="50">
        <v>20.5</v>
      </c>
      <c r="C44" s="47">
        <v>41318</v>
      </c>
      <c r="D44" s="47">
        <v>41931</v>
      </c>
      <c r="E44" s="47">
        <v>53366</v>
      </c>
      <c r="F44" s="47">
        <f t="shared" si="2"/>
        <v>30989</v>
      </c>
      <c r="G44" s="47">
        <f t="shared" si="2"/>
        <v>31449</v>
      </c>
      <c r="H44" s="47">
        <f t="shared" si="2"/>
        <v>40025</v>
      </c>
      <c r="I44" s="48">
        <f t="shared" si="3"/>
        <v>1239</v>
      </c>
      <c r="J44" s="48">
        <f t="shared" si="3"/>
        <v>1257</v>
      </c>
      <c r="K44" s="48">
        <f t="shared" si="3"/>
        <v>1600</v>
      </c>
      <c r="L44" s="48">
        <f t="shared" si="3"/>
        <v>929</v>
      </c>
      <c r="M44" s="48">
        <f t="shared" si="3"/>
        <v>943</v>
      </c>
      <c r="N44" s="48">
        <f t="shared" si="3"/>
        <v>1200</v>
      </c>
    </row>
    <row r="45" spans="1:14" x14ac:dyDescent="0.2">
      <c r="A45" s="49" t="s">
        <v>84</v>
      </c>
      <c r="B45" s="50">
        <v>21</v>
      </c>
      <c r="C45" s="47">
        <v>42302</v>
      </c>
      <c r="D45" s="47">
        <v>42872</v>
      </c>
      <c r="E45" s="47">
        <v>54549</v>
      </c>
      <c r="F45" s="47">
        <f t="shared" si="2"/>
        <v>31727</v>
      </c>
      <c r="G45" s="47">
        <f t="shared" si="2"/>
        <v>32154</v>
      </c>
      <c r="H45" s="47">
        <f t="shared" si="2"/>
        <v>40912</v>
      </c>
      <c r="I45" s="48">
        <f t="shared" si="3"/>
        <v>1269</v>
      </c>
      <c r="J45" s="48">
        <f t="shared" si="3"/>
        <v>1286</v>
      </c>
      <c r="K45" s="48">
        <f t="shared" si="3"/>
        <v>1636</v>
      </c>
      <c r="L45" s="48">
        <f t="shared" si="3"/>
        <v>951</v>
      </c>
      <c r="M45" s="48">
        <f t="shared" si="3"/>
        <v>964</v>
      </c>
      <c r="N45" s="48">
        <f t="shared" si="3"/>
        <v>1227</v>
      </c>
    </row>
    <row r="46" spans="1:14" x14ac:dyDescent="0.2">
      <c r="A46" s="49" t="s">
        <v>85</v>
      </c>
      <c r="B46" s="50">
        <v>21.5</v>
      </c>
      <c r="C46" s="47">
        <v>43286</v>
      </c>
      <c r="D46" s="47">
        <v>43813</v>
      </c>
      <c r="E46" s="47">
        <v>55732</v>
      </c>
      <c r="F46" s="47">
        <f t="shared" si="2"/>
        <v>32465</v>
      </c>
      <c r="G46" s="47">
        <f t="shared" si="2"/>
        <v>32860</v>
      </c>
      <c r="H46" s="47">
        <f t="shared" si="2"/>
        <v>41799</v>
      </c>
      <c r="I46" s="48">
        <f t="shared" si="3"/>
        <v>1298</v>
      </c>
      <c r="J46" s="48">
        <f t="shared" si="3"/>
        <v>1314</v>
      </c>
      <c r="K46" s="48">
        <f t="shared" si="3"/>
        <v>1671</v>
      </c>
      <c r="L46" s="48">
        <f t="shared" si="3"/>
        <v>973</v>
      </c>
      <c r="M46" s="48">
        <f t="shared" si="3"/>
        <v>985</v>
      </c>
      <c r="N46" s="48">
        <f t="shared" si="3"/>
        <v>1253</v>
      </c>
    </row>
    <row r="47" spans="1:14" x14ac:dyDescent="0.2">
      <c r="A47" s="49" t="s">
        <v>86</v>
      </c>
      <c r="B47" s="50">
        <v>22</v>
      </c>
      <c r="C47" s="47">
        <v>44269</v>
      </c>
      <c r="D47" s="47">
        <v>44754</v>
      </c>
      <c r="E47" s="47">
        <v>56916</v>
      </c>
      <c r="F47" s="47">
        <f t="shared" si="2"/>
        <v>33202</v>
      </c>
      <c r="G47" s="47">
        <f t="shared" si="2"/>
        <v>33566</v>
      </c>
      <c r="H47" s="47">
        <f t="shared" si="2"/>
        <v>42687</v>
      </c>
      <c r="I47" s="48">
        <f t="shared" si="3"/>
        <v>1328</v>
      </c>
      <c r="J47" s="48">
        <f t="shared" si="3"/>
        <v>1342</v>
      </c>
      <c r="K47" s="48">
        <f t="shared" si="3"/>
        <v>1707</v>
      </c>
      <c r="L47" s="48">
        <f t="shared" si="3"/>
        <v>996</v>
      </c>
      <c r="M47" s="48">
        <f t="shared" si="3"/>
        <v>1006</v>
      </c>
      <c r="N47" s="48">
        <f t="shared" si="3"/>
        <v>1280</v>
      </c>
    </row>
    <row r="48" spans="1:14" x14ac:dyDescent="0.2">
      <c r="A48" s="49" t="s">
        <v>87</v>
      </c>
      <c r="B48" s="50">
        <v>22.5</v>
      </c>
      <c r="C48" s="47">
        <v>45253</v>
      </c>
      <c r="D48" s="47">
        <v>45695</v>
      </c>
      <c r="E48" s="47">
        <v>58099</v>
      </c>
      <c r="F48" s="47">
        <f t="shared" si="2"/>
        <v>33940</v>
      </c>
      <c r="G48" s="47">
        <f t="shared" si="2"/>
        <v>34272</v>
      </c>
      <c r="H48" s="47">
        <f t="shared" si="2"/>
        <v>43575</v>
      </c>
      <c r="I48" s="48">
        <f t="shared" si="3"/>
        <v>1357</v>
      </c>
      <c r="J48" s="48">
        <f t="shared" si="3"/>
        <v>1370</v>
      </c>
      <c r="K48" s="48">
        <f t="shared" si="3"/>
        <v>1742</v>
      </c>
      <c r="L48" s="48">
        <f t="shared" si="3"/>
        <v>1018</v>
      </c>
      <c r="M48" s="48">
        <f t="shared" si="3"/>
        <v>1028</v>
      </c>
      <c r="N48" s="48">
        <f t="shared" si="3"/>
        <v>1307</v>
      </c>
    </row>
    <row r="49" spans="1:14" x14ac:dyDescent="0.2">
      <c r="A49" s="49" t="s">
        <v>88</v>
      </c>
      <c r="B49" s="50">
        <v>23</v>
      </c>
      <c r="C49" s="47">
        <v>46237</v>
      </c>
      <c r="D49" s="47">
        <v>46636</v>
      </c>
      <c r="E49" s="47">
        <v>59283</v>
      </c>
      <c r="F49" s="47">
        <f t="shared" si="2"/>
        <v>34678</v>
      </c>
      <c r="G49" s="47">
        <f t="shared" si="2"/>
        <v>34977</v>
      </c>
      <c r="H49" s="47">
        <f t="shared" si="2"/>
        <v>44463</v>
      </c>
      <c r="I49" s="48">
        <f t="shared" si="3"/>
        <v>1387</v>
      </c>
      <c r="J49" s="48">
        <f t="shared" si="3"/>
        <v>1399</v>
      </c>
      <c r="K49" s="48">
        <f t="shared" si="3"/>
        <v>1778</v>
      </c>
      <c r="L49" s="48">
        <f t="shared" si="3"/>
        <v>1040</v>
      </c>
      <c r="M49" s="48">
        <f t="shared" si="3"/>
        <v>1049</v>
      </c>
      <c r="N49" s="48">
        <f t="shared" si="3"/>
        <v>1333</v>
      </c>
    </row>
    <row r="50" spans="1:14" x14ac:dyDescent="0.2">
      <c r="A50" s="49" t="s">
        <v>89</v>
      </c>
      <c r="B50" s="50">
        <v>23.5</v>
      </c>
      <c r="C50" s="47">
        <v>47221</v>
      </c>
      <c r="D50" s="47">
        <v>47577</v>
      </c>
      <c r="E50" s="47">
        <v>60466</v>
      </c>
      <c r="F50" s="47">
        <f t="shared" si="2"/>
        <v>35416</v>
      </c>
      <c r="G50" s="47">
        <f t="shared" si="2"/>
        <v>35683</v>
      </c>
      <c r="H50" s="47">
        <f t="shared" si="2"/>
        <v>45350</v>
      </c>
      <c r="I50" s="48">
        <f t="shared" si="3"/>
        <v>1416</v>
      </c>
      <c r="J50" s="48">
        <f t="shared" si="3"/>
        <v>1427</v>
      </c>
      <c r="K50" s="48">
        <f t="shared" si="3"/>
        <v>1813</v>
      </c>
      <c r="L50" s="48">
        <f t="shared" si="3"/>
        <v>1062</v>
      </c>
      <c r="M50" s="48">
        <f t="shared" si="3"/>
        <v>1070</v>
      </c>
      <c r="N50" s="48">
        <f t="shared" si="3"/>
        <v>1360</v>
      </c>
    </row>
    <row r="51" spans="1:14" x14ac:dyDescent="0.2">
      <c r="A51" s="49" t="s">
        <v>90</v>
      </c>
      <c r="B51" s="50">
        <v>24</v>
      </c>
      <c r="C51" s="47">
        <v>48204</v>
      </c>
      <c r="D51" s="47">
        <v>48518</v>
      </c>
      <c r="E51" s="47">
        <v>61649</v>
      </c>
      <c r="F51" s="47">
        <f t="shared" si="2"/>
        <v>36153</v>
      </c>
      <c r="G51" s="47">
        <f t="shared" si="2"/>
        <v>36389</v>
      </c>
      <c r="H51" s="47">
        <f t="shared" si="2"/>
        <v>46237</v>
      </c>
      <c r="I51" s="48">
        <f t="shared" si="3"/>
        <v>1446</v>
      </c>
      <c r="J51" s="48">
        <f t="shared" si="3"/>
        <v>1455</v>
      </c>
      <c r="K51" s="48">
        <f t="shared" si="3"/>
        <v>1849</v>
      </c>
      <c r="L51" s="48">
        <f t="shared" si="3"/>
        <v>1084</v>
      </c>
      <c r="M51" s="48">
        <f t="shared" si="3"/>
        <v>1091</v>
      </c>
      <c r="N51" s="48">
        <f t="shared" si="3"/>
        <v>1387</v>
      </c>
    </row>
  </sheetData>
  <sheetProtection sheet="1" objects="1" scenarios="1"/>
  <mergeCells count="7">
    <mergeCell ref="A1:B3"/>
    <mergeCell ref="C1:H1"/>
    <mergeCell ref="I1:N1"/>
    <mergeCell ref="C2:E2"/>
    <mergeCell ref="F2:H2"/>
    <mergeCell ref="I2:K2"/>
    <mergeCell ref="L2:N2"/>
  </mergeCells>
  <phoneticPr fontId="2"/>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余暇・個別</vt:lpstr>
      <vt:lpstr>余暇・グループ</vt:lpstr>
      <vt:lpstr>【記入例】余暇・個別</vt:lpstr>
      <vt:lpstr>単価表</vt:lpstr>
      <vt:lpstr>【記入例】余暇・個別!Print_Area</vt:lpstr>
      <vt:lpstr>余暇・グループ!Print_Area</vt:lpstr>
      <vt:lpstr>余暇・個別!Print_Area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理久</dc:creator>
  <cp:lastModifiedBy>中原　理久</cp:lastModifiedBy>
  <cp:lastPrinted>2026-02-04T05:49:16Z</cp:lastPrinted>
  <dcterms:created xsi:type="dcterms:W3CDTF">1997-01-08T22:48:59Z</dcterms:created>
  <dcterms:modified xsi:type="dcterms:W3CDTF">2026-03-18T04:35:50Z</dcterms:modified>
</cp:coreProperties>
</file>